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12_project\2025-_JFES編集\e05_書式\投稿テンプレート\"/>
    </mc:Choice>
  </mc:AlternateContent>
  <xr:revisionPtr revIDLastSave="0" documentId="13_ncr:1_{F566B65A-71D4-4847-A0D5-D8E0C7ADE2BD}" xr6:coauthVersionLast="47" xr6:coauthVersionMax="47" xr10:uidLastSave="{00000000-0000-0000-0000-000000000000}"/>
  <bookViews>
    <workbookView xWindow="-120" yWindow="-120" windowWidth="51840" windowHeight="21120" xr2:uid="{0A5A3B92-C46A-4AB9-9332-AC956A38F832}"/>
  </bookViews>
  <sheets>
    <sheet name="投稿連絡票" sheetId="1" r:id="rId1"/>
    <sheet name="固定選択肢" sheetId="3" r:id="rId2"/>
    <sheet name="テンプレート連携用" sheetId="4" r:id="rId3"/>
    <sheet name="入力処理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5" i="5"/>
  <c r="C8" i="5"/>
  <c r="C7" i="5"/>
  <c r="C6" i="5"/>
  <c r="A4" i="5" l="1"/>
  <c r="C4" i="5" s="1"/>
  <c r="C5" i="5" s="1"/>
  <c r="C16" i="5"/>
  <c r="C17" i="5" s="1"/>
  <c r="C18" i="5" s="1"/>
  <c r="L20" i="5"/>
  <c r="M20" i="5" s="1"/>
  <c r="L21" i="5"/>
  <c r="L22" i="5"/>
  <c r="M22" i="5" s="1"/>
  <c r="L23" i="5"/>
  <c r="M23" i="5" s="1"/>
  <c r="L24" i="5"/>
  <c r="M24" i="5" s="1"/>
  <c r="L25" i="5"/>
  <c r="M25" i="5" s="1"/>
  <c r="L26" i="5"/>
  <c r="M26" i="5" s="1"/>
  <c r="L27" i="5"/>
  <c r="M27" i="5" s="1"/>
  <c r="L28" i="5"/>
  <c r="M28" i="5" s="1"/>
  <c r="L19" i="5"/>
  <c r="M19" i="5" s="1"/>
  <c r="K20" i="5"/>
  <c r="N20" i="5" s="1"/>
  <c r="K21" i="5"/>
  <c r="N21" i="5" s="1"/>
  <c r="K22" i="5"/>
  <c r="N22" i="5" s="1"/>
  <c r="K23" i="5"/>
  <c r="N23" i="5" s="1"/>
  <c r="K24" i="5"/>
  <c r="N24" i="5" s="1"/>
  <c r="O24" i="5" s="1"/>
  <c r="K25" i="5"/>
  <c r="N25" i="5" s="1"/>
  <c r="K26" i="5"/>
  <c r="N26" i="5" s="1"/>
  <c r="O26" i="5" s="1"/>
  <c r="K27" i="5"/>
  <c r="N27" i="5" s="1"/>
  <c r="O27" i="5" s="1"/>
  <c r="K28" i="5"/>
  <c r="N28" i="5" s="1"/>
  <c r="O28" i="5" s="1"/>
  <c r="K19" i="5"/>
  <c r="N19" i="5" s="1"/>
  <c r="O19" i="5" s="1"/>
  <c r="AO5" i="5"/>
  <c r="AO6" i="5"/>
  <c r="AO7" i="5"/>
  <c r="AO8" i="5"/>
  <c r="AO9" i="5"/>
  <c r="AO10" i="5"/>
  <c r="AO11" i="5"/>
  <c r="AO12" i="5"/>
  <c r="AO4" i="5"/>
  <c r="L5" i="5"/>
  <c r="M5" i="5" s="1"/>
  <c r="L6" i="5"/>
  <c r="M6" i="5" s="1"/>
  <c r="L7" i="5"/>
  <c r="M7" i="5" s="1"/>
  <c r="L8" i="5"/>
  <c r="M8" i="5" s="1"/>
  <c r="L9" i="5"/>
  <c r="M9" i="5" s="1"/>
  <c r="L10" i="5"/>
  <c r="M10" i="5" s="1"/>
  <c r="L11" i="5"/>
  <c r="M11" i="5" s="1"/>
  <c r="L12" i="5"/>
  <c r="M12" i="5" s="1"/>
  <c r="L13" i="5"/>
  <c r="M13" i="5" s="1"/>
  <c r="L4" i="5"/>
  <c r="M4" i="5" s="1"/>
  <c r="K5" i="5"/>
  <c r="N5" i="5" s="1"/>
  <c r="O5" i="5" s="1"/>
  <c r="K6" i="5"/>
  <c r="N6" i="5" s="1"/>
  <c r="O6" i="5" s="1"/>
  <c r="K7" i="5"/>
  <c r="N7" i="5" s="1"/>
  <c r="O7" i="5" s="1"/>
  <c r="K8" i="5"/>
  <c r="N8" i="5" s="1"/>
  <c r="O8" i="5" s="1"/>
  <c r="K9" i="5"/>
  <c r="N9" i="5" s="1"/>
  <c r="O9" i="5" s="1"/>
  <c r="K10" i="5"/>
  <c r="N10" i="5" s="1"/>
  <c r="O10" i="5" s="1"/>
  <c r="K11" i="5"/>
  <c r="N11" i="5" s="1"/>
  <c r="O11" i="5" s="1"/>
  <c r="K12" i="5"/>
  <c r="N12" i="5" s="1"/>
  <c r="O12" i="5" s="1"/>
  <c r="K13" i="5"/>
  <c r="N13" i="5" s="1"/>
  <c r="O13" i="5" s="1"/>
  <c r="K4" i="5"/>
  <c r="N4" i="5" s="1"/>
  <c r="O4" i="5" s="1"/>
  <c r="AN5" i="5"/>
  <c r="AN6" i="5"/>
  <c r="AN7" i="5"/>
  <c r="AN8" i="5"/>
  <c r="AN9" i="5"/>
  <c r="AN10" i="5"/>
  <c r="AN11" i="5"/>
  <c r="AN12" i="5"/>
  <c r="AN4" i="5"/>
  <c r="AM5" i="5"/>
  <c r="AM6" i="5"/>
  <c r="AM7" i="5"/>
  <c r="AM8" i="5"/>
  <c r="AM9" i="5"/>
  <c r="AM10" i="5"/>
  <c r="AM11" i="5"/>
  <c r="AM12" i="5"/>
  <c r="AM4" i="5"/>
  <c r="AL5" i="5"/>
  <c r="AL6" i="5"/>
  <c r="AL7" i="5"/>
  <c r="AL8" i="5"/>
  <c r="AL9" i="5"/>
  <c r="AL10" i="5"/>
  <c r="AL11" i="5"/>
  <c r="AL12" i="5"/>
  <c r="AL4" i="5"/>
  <c r="A15" i="5"/>
  <c r="A16" i="5"/>
  <c r="A17" i="5"/>
  <c r="A18" i="5"/>
  <c r="A14" i="5"/>
  <c r="C14" i="5" s="1"/>
  <c r="A5" i="5"/>
  <c r="A6" i="5"/>
  <c r="A7" i="5"/>
  <c r="A8" i="5"/>
  <c r="O25" i="5" l="1"/>
  <c r="Q25" i="5" s="1"/>
  <c r="O23" i="5"/>
  <c r="Q23" i="5" s="1"/>
  <c r="O22" i="5"/>
  <c r="Q22" i="5" s="1"/>
  <c r="S23" i="5" s="1"/>
  <c r="O21" i="5"/>
  <c r="Q21" i="5" s="1"/>
  <c r="S22" i="5" s="1"/>
  <c r="O20" i="5"/>
  <c r="Q20" i="5" s="1"/>
  <c r="Q11" i="5"/>
  <c r="Q10" i="5"/>
  <c r="Q28" i="5"/>
  <c r="Q27" i="5"/>
  <c r="Q8" i="5"/>
  <c r="Q12" i="5"/>
  <c r="Q9" i="5"/>
  <c r="Q6" i="5"/>
  <c r="Q7" i="5"/>
  <c r="Q26" i="5"/>
  <c r="Q24" i="5"/>
  <c r="S25" i="5" s="1"/>
  <c r="AQ4" i="5"/>
  <c r="Q5" i="5"/>
  <c r="Q4" i="5"/>
  <c r="S4" i="5" s="1"/>
  <c r="Q19" i="5"/>
  <c r="M21" i="5"/>
  <c r="Q13" i="5"/>
  <c r="B14" i="5"/>
  <c r="B4" i="5"/>
  <c r="E2" i="4"/>
  <c r="C2" i="4"/>
  <c r="B2" i="4"/>
  <c r="A2" i="4"/>
  <c r="S27" i="5" l="1"/>
  <c r="S5" i="5"/>
  <c r="S6" i="5" s="1"/>
  <c r="S7" i="5" s="1"/>
  <c r="S8" i="5" s="1"/>
  <c r="S9" i="5" s="1"/>
  <c r="S10" i="5" s="1"/>
  <c r="S11" i="5" s="1"/>
  <c r="S12" i="5" s="1"/>
  <c r="S13" i="5" s="1"/>
  <c r="R13" i="5" s="1"/>
  <c r="S28" i="5"/>
  <c r="S20" i="5"/>
  <c r="S21" i="5"/>
  <c r="S24" i="5"/>
  <c r="S26" i="5"/>
  <c r="B15" i="5"/>
  <c r="F2" i="4"/>
  <c r="AQ5" i="5"/>
  <c r="S19" i="5"/>
  <c r="B5" i="5"/>
  <c r="B16" i="5"/>
  <c r="R4" i="5"/>
  <c r="B17" i="5"/>
  <c r="B18" i="5"/>
  <c r="AQ6" i="5" l="1"/>
  <c r="G2" i="4"/>
  <c r="R20" i="5"/>
  <c r="R19" i="5"/>
  <c r="R21" i="5"/>
  <c r="R7" i="5"/>
  <c r="R5" i="5"/>
  <c r="R6" i="5"/>
  <c r="S1" i="5" a="1"/>
  <c r="S1" i="5" s="1"/>
  <c r="D2" i="4" s="1"/>
  <c r="R8" i="5"/>
  <c r="D11" i="5" a="1"/>
  <c r="D11" i="5" s="1"/>
  <c r="Q2" i="4" s="1"/>
  <c r="B6" i="5"/>
  <c r="AQ7" i="5" l="1"/>
  <c r="H2" i="4"/>
  <c r="R22" i="5"/>
  <c r="R9" i="5"/>
  <c r="B7" i="5"/>
  <c r="D1" i="5" a="1"/>
  <c r="D1" i="5" s="1"/>
  <c r="O2" i="4" s="1"/>
  <c r="AQ8" i="5" l="1"/>
  <c r="I2" i="4"/>
  <c r="R23" i="5"/>
  <c r="R10" i="5"/>
  <c r="B8" i="5"/>
  <c r="AQ9" i="5" l="1"/>
  <c r="J2" i="4"/>
  <c r="R12" i="5"/>
  <c r="R11" i="5"/>
  <c r="AQ10" i="5" l="1"/>
  <c r="K2" i="4"/>
  <c r="R24" i="5"/>
  <c r="R25" i="5"/>
  <c r="AQ11" i="5" l="1"/>
  <c r="L2" i="4"/>
  <c r="R26" i="5"/>
  <c r="AQ12" i="5" l="1"/>
  <c r="N2" i="4" s="1"/>
  <c r="M2" i="4"/>
  <c r="R27" i="5"/>
  <c r="R28" i="5" l="1"/>
  <c r="S16" i="5" a="1"/>
  <c r="S16" i="5" s="1"/>
  <c r="P2" i="4" s="1"/>
</calcChain>
</file>

<file path=xl/sharedStrings.xml><?xml version="1.0" encoding="utf-8"?>
<sst xmlns="http://schemas.openxmlformats.org/spreadsheetml/2006/main" count="153" uniqueCount="114">
  <si>
    <t>原稿種類</t>
    <rPh sb="0" eb="2">
      <t>ゲンコウ</t>
    </rPh>
    <rPh sb="2" eb="4">
      <t>シュルイ</t>
    </rPh>
    <phoneticPr fontId="2"/>
  </si>
  <si>
    <t>原稿種類</t>
    <rPh sb="2" eb="4">
      <t>シュルイ</t>
    </rPh>
    <phoneticPr fontId="2"/>
  </si>
  <si>
    <t>論文（研究）</t>
  </si>
  <si>
    <t>論文（技術）</t>
  </si>
  <si>
    <t>速報</t>
  </si>
  <si>
    <t>総説</t>
  </si>
  <si>
    <t>研究・技術資料</t>
  </si>
  <si>
    <t>記録</t>
  </si>
  <si>
    <t>抄録</t>
  </si>
  <si>
    <t>雑録</t>
  </si>
  <si>
    <t>新刊紹介</t>
  </si>
  <si>
    <t>表題</t>
    <rPh sb="0" eb="2">
      <t>ヒョウダイ</t>
    </rPh>
    <phoneticPr fontId="2"/>
  </si>
  <si>
    <t>森林利用学会誌　投稿連絡票</t>
    <rPh sb="0" eb="2">
      <t>シンリン</t>
    </rPh>
    <rPh sb="2" eb="4">
      <t>リヨウ</t>
    </rPh>
    <rPh sb="4" eb="6">
      <t>ガッカイ</t>
    </rPh>
    <rPh sb="6" eb="7">
      <t>シ</t>
    </rPh>
    <rPh sb="8" eb="10">
      <t>トウコウ</t>
    </rPh>
    <rPh sb="10" eb="12">
      <t>レンラク</t>
    </rPh>
    <rPh sb="12" eb="13">
      <t>ヒョウ</t>
    </rPh>
    <phoneticPr fontId="2"/>
  </si>
  <si>
    <t>キーワード
（5語以内）</t>
    <rPh sb="8" eb="9">
      <t>ゴ</t>
    </rPh>
    <rPh sb="9" eb="11">
      <t>イナイ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</si>
  <si>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</si>
  <si>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</si>
  <si>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別刷購入希望数</t>
    <rPh sb="0" eb="2">
      <t>ベツズリ</t>
    </rPh>
    <rPh sb="2" eb="4">
      <t>コウニュウ</t>
    </rPh>
    <rPh sb="4" eb="6">
      <t>キボウ</t>
    </rPh>
    <rPh sb="6" eb="7">
      <t>スウ</t>
    </rPh>
    <phoneticPr fontId="2"/>
  </si>
  <si>
    <t>部</t>
    <rPh sb="0" eb="1">
      <t>ブ</t>
    </rPh>
    <phoneticPr fontId="2"/>
  </si>
  <si>
    <t>図</t>
    <rPh sb="0" eb="1">
      <t>ズ</t>
    </rPh>
    <phoneticPr fontId="2"/>
  </si>
  <si>
    <t>表</t>
    <rPh sb="0" eb="1">
      <t>ヒョウ</t>
    </rPh>
    <phoneticPr fontId="2"/>
  </si>
  <si>
    <t>本文</t>
    <rPh sb="0" eb="2">
      <t>ホンブン</t>
    </rPh>
    <phoneticPr fontId="2"/>
  </si>
  <si>
    <t>ページ</t>
    <phoneticPr fontId="2"/>
  </si>
  <si>
    <t>枚</t>
    <rPh sb="0" eb="1">
      <t>マイ</t>
    </rPh>
    <phoneticPr fontId="2"/>
  </si>
  <si>
    <t>記号</t>
    <rPh sb="0" eb="2">
      <t>キゴウ</t>
    </rPh>
    <phoneticPr fontId="2"/>
  </si>
  <si>
    <t>必須項目</t>
    <rPh sb="0" eb="2">
      <t>ヒッス</t>
    </rPh>
    <rPh sb="2" eb="4">
      <t>コウモク</t>
    </rPh>
    <phoneticPr fontId="2"/>
  </si>
  <si>
    <t>所属機関</t>
    <rPh sb="0" eb="2">
      <t>ショゾク</t>
    </rPh>
    <rPh sb="2" eb="4">
      <t>キカン</t>
    </rPh>
    <phoneticPr fontId="2"/>
  </si>
  <si>
    <t>所属機関所在地</t>
    <rPh sb="0" eb="2">
      <t>ショゾク</t>
    </rPh>
    <rPh sb="2" eb="4">
      <t>キカン</t>
    </rPh>
    <rPh sb="4" eb="7">
      <t>ショザイチ</t>
    </rPh>
    <phoneticPr fontId="2"/>
  </si>
  <si>
    <t>著者 #1</t>
    <rPh sb="0" eb="2">
      <t>チョシャ</t>
    </rPh>
    <phoneticPr fontId="2"/>
  </si>
  <si>
    <t>氏名</t>
    <rPh sb="0" eb="2">
      <t>シメイ</t>
    </rPh>
    <phoneticPr fontId="2"/>
  </si>
  <si>
    <t>Name</t>
    <phoneticPr fontId="2"/>
  </si>
  <si>
    <t>¹</t>
  </si>
  <si>
    <t>記号</t>
    <rPh sb="0" eb="2">
      <t>キゴウ</t>
    </rPh>
    <phoneticPr fontId="2"/>
  </si>
  <si>
    <t>²</t>
  </si>
  <si>
    <t>³</t>
  </si>
  <si>
    <t>⁴</t>
  </si>
  <si>
    <t>⁵</t>
  </si>
  <si>
    <t>⁶</t>
  </si>
  <si>
    <t>⁷</t>
  </si>
  <si>
    <t>⁸</t>
  </si>
  <si>
    <t>⁹</t>
  </si>
  <si>
    <t>和文</t>
    <rPh sb="0" eb="2">
      <t>ワブン</t>
    </rPh>
    <phoneticPr fontId="2"/>
  </si>
  <si>
    <t>英文</t>
    <rPh sb="0" eb="2">
      <t>エイブン</t>
    </rPh>
    <phoneticPr fontId="2"/>
  </si>
  <si>
    <t>著者 #2</t>
    <rPh sb="0" eb="2">
      <t>チョシャ</t>
    </rPh>
    <phoneticPr fontId="2"/>
  </si>
  <si>
    <t>著者 #3</t>
    <rPh sb="0" eb="2">
      <t>チョシャ</t>
    </rPh>
    <phoneticPr fontId="2"/>
  </si>
  <si>
    <t>著者 #4</t>
    <rPh sb="0" eb="2">
      <t>チョシャ</t>
    </rPh>
    <phoneticPr fontId="2"/>
  </si>
  <si>
    <t>著者 #5</t>
    <rPh sb="0" eb="2">
      <t>チョシャ</t>
    </rPh>
    <phoneticPr fontId="2"/>
  </si>
  <si>
    <t>著者 #6</t>
    <rPh sb="0" eb="2">
      <t>チョシャ</t>
    </rPh>
    <phoneticPr fontId="2"/>
  </si>
  <si>
    <t>著者 #7</t>
    <rPh sb="0" eb="2">
      <t>チョシャ</t>
    </rPh>
    <phoneticPr fontId="2"/>
  </si>
  <si>
    <t>著者 #8</t>
    <rPh sb="0" eb="2">
      <t>チョシャ</t>
    </rPh>
    <phoneticPr fontId="2"/>
  </si>
  <si>
    <t>著者 #9</t>
    <rPh sb="0" eb="2">
      <t>チョシャ</t>
    </rPh>
    <phoneticPr fontId="2"/>
  </si>
  <si>
    <t>氏名</t>
    <rPh sb="0" eb="2">
      <t>シメイ</t>
    </rPh>
    <phoneticPr fontId="2"/>
  </si>
  <si>
    <t>Name</t>
    <phoneticPr fontId="2"/>
  </si>
  <si>
    <t>著者</t>
    <rPh sb="0" eb="2">
      <t>チョシャ</t>
    </rPh>
    <phoneticPr fontId="2"/>
  </si>
  <si>
    <t>所属機関1</t>
    <rPh sb="0" eb="2">
      <t>ショゾク</t>
    </rPh>
    <rPh sb="2" eb="4">
      <t>キカン</t>
    </rPh>
    <phoneticPr fontId="2"/>
  </si>
  <si>
    <t>所属機関2</t>
    <rPh sb="0" eb="2">
      <t>ショゾク</t>
    </rPh>
    <rPh sb="2" eb="4">
      <t>キカン</t>
    </rPh>
    <phoneticPr fontId="2"/>
  </si>
  <si>
    <t>所属機関3</t>
    <rPh sb="0" eb="2">
      <t>ショゾク</t>
    </rPh>
    <rPh sb="2" eb="4">
      <t>キカン</t>
    </rPh>
    <phoneticPr fontId="2"/>
  </si>
  <si>
    <t>所属機関4</t>
    <rPh sb="0" eb="2">
      <t>ショゾク</t>
    </rPh>
    <rPh sb="2" eb="4">
      <t>キカン</t>
    </rPh>
    <phoneticPr fontId="2"/>
  </si>
  <si>
    <t>所属機関5</t>
    <rPh sb="0" eb="2">
      <t>ショゾク</t>
    </rPh>
    <rPh sb="2" eb="4">
      <t>キカン</t>
    </rPh>
    <phoneticPr fontId="2"/>
  </si>
  <si>
    <t>所属機関6</t>
    <rPh sb="0" eb="2">
      <t>ショゾク</t>
    </rPh>
    <rPh sb="2" eb="4">
      <t>キカン</t>
    </rPh>
    <phoneticPr fontId="2"/>
  </si>
  <si>
    <t>所属機関7</t>
    <rPh sb="0" eb="2">
      <t>ショゾク</t>
    </rPh>
    <rPh sb="2" eb="4">
      <t>キカン</t>
    </rPh>
    <phoneticPr fontId="2"/>
  </si>
  <si>
    <t>所属機関8</t>
    <rPh sb="0" eb="2">
      <t>ショゾク</t>
    </rPh>
    <rPh sb="2" eb="4">
      <t>キカン</t>
    </rPh>
    <phoneticPr fontId="2"/>
  </si>
  <si>
    <t>所属機関9</t>
    <rPh sb="0" eb="2">
      <t>ショゾク</t>
    </rPh>
    <rPh sb="2" eb="4">
      <t>キカン</t>
    </rPh>
    <phoneticPr fontId="2"/>
  </si>
  <si>
    <t>著者 #10</t>
    <rPh sb="0" eb="2">
      <t>チョシャ</t>
    </rPh>
    <phoneticPr fontId="2"/>
  </si>
  <si>
    <t>City and Postal Code</t>
  </si>
  <si>
    <t>City and Postal Code</t>
    <phoneticPr fontId="2"/>
  </si>
  <si>
    <t>キーワード</t>
    <phoneticPr fontId="2"/>
  </si>
  <si>
    <t>Authors</t>
    <phoneticPr fontId="2"/>
  </si>
  <si>
    <t>Keywords</t>
    <phoneticPr fontId="2"/>
  </si>
  <si>
    <t>文字数</t>
    <rPh sb="0" eb="3">
      <t>モジスウ</t>
    </rPh>
    <phoneticPr fontId="2"/>
  </si>
  <si>
    <t>表示</t>
    <rPh sb="0" eb="2">
      <t>ヒョウジ</t>
    </rPh>
    <phoneticPr fontId="2"/>
  </si>
  <si>
    <t>入力値</t>
    <rPh sb="0" eb="2">
      <t>ニュウリョク</t>
    </rPh>
    <rPh sb="2" eb="3">
      <t>チ</t>
    </rPh>
    <phoneticPr fontId="2"/>
  </si>
  <si>
    <t>表記</t>
    <rPh sb="0" eb="2">
      <t>ヒョウキ</t>
    </rPh>
    <phoneticPr fontId="2"/>
  </si>
  <si>
    <t>記載順</t>
    <rPh sb="0" eb="2">
      <t>キサイ</t>
    </rPh>
    <rPh sb="2" eb="3">
      <t>ジュン</t>
    </rPh>
    <phoneticPr fontId="2"/>
  </si>
  <si>
    <t>責任著者</t>
    <rPh sb="0" eb="2">
      <t>セキニン</t>
    </rPh>
    <rPh sb="2" eb="4">
      <t>チョシャ</t>
    </rPh>
    <phoneticPr fontId="2"/>
  </si>
  <si>
    <t>※責任著者のアステリスクとカンマは手動で調整すること</t>
    <rPh sb="1" eb="3">
      <t>セキニン</t>
    </rPh>
    <rPh sb="3" eb="5">
      <t>チョシャ</t>
    </rPh>
    <rPh sb="17" eb="19">
      <t>シュドウ</t>
    </rPh>
    <rPh sb="20" eb="22">
      <t>チョウセイ</t>
    </rPh>
    <phoneticPr fontId="2"/>
  </si>
  <si>
    <t>Title</t>
    <phoneticPr fontId="2"/>
  </si>
  <si>
    <t>Order</t>
    <phoneticPr fontId="2"/>
  </si>
  <si>
    <t>Affiliation</t>
    <phoneticPr fontId="2"/>
  </si>
  <si>
    <t>Corresponding</t>
    <phoneticPr fontId="2"/>
  </si>
  <si>
    <t>出力</t>
    <rPh sb="0" eb="2">
      <t>シュツリョク</t>
    </rPh>
    <phoneticPr fontId="2"/>
  </si>
  <si>
    <t>Output</t>
    <phoneticPr fontId="2"/>
  </si>
  <si>
    <t>Count</t>
    <phoneticPr fontId="2"/>
  </si>
  <si>
    <t>View</t>
    <phoneticPr fontId="2"/>
  </si>
  <si>
    <t>Writing</t>
    <phoneticPr fontId="2"/>
  </si>
  <si>
    <t>上付き</t>
    <rPh sb="0" eb="2">
      <t>ウワツ</t>
    </rPh>
    <phoneticPr fontId="2"/>
  </si>
  <si>
    <t>Superscript</t>
    <phoneticPr fontId="2"/>
  </si>
  <si>
    <t>Superscript2</t>
    <phoneticPr fontId="2"/>
  </si>
  <si>
    <t>上付き2</t>
    <rPh sb="0" eb="2">
      <t>ウワツ</t>
    </rPh>
    <phoneticPr fontId="2"/>
  </si>
  <si>
    <t>Symbol</t>
    <phoneticPr fontId="2"/>
  </si>
  <si>
    <t>Superscript</t>
    <phoneticPr fontId="2"/>
  </si>
  <si>
    <t>機関名称</t>
    <rPh sb="0" eb="2">
      <t>キカン</t>
    </rPh>
    <rPh sb="2" eb="4">
      <t>メイショウ</t>
    </rPh>
    <phoneticPr fontId="2"/>
  </si>
  <si>
    <t>Name of Affiliation</t>
    <phoneticPr fontId="2"/>
  </si>
  <si>
    <t>機関名称</t>
    <rPh sb="0" eb="2">
      <t>キカン</t>
    </rPh>
    <rPh sb="2" eb="4">
      <t>メイショウ</t>
    </rPh>
    <phoneticPr fontId="2"/>
  </si>
  <si>
    <t>Name of Affiliation</t>
    <phoneticPr fontId="2"/>
  </si>
  <si>
    <t>責任著者／
Corresponding author</t>
    <rPh sb="0" eb="2">
      <t>セキニン</t>
    </rPh>
    <rPh sb="2" eb="4">
      <t>チョシャ</t>
    </rPh>
    <phoneticPr fontId="2"/>
  </si>
  <si>
    <t>所属機関一覧</t>
    <rPh sb="0" eb="2">
      <t>ショゾク</t>
    </rPh>
    <rPh sb="2" eb="4">
      <t>キカン</t>
    </rPh>
    <rPh sb="4" eb="6">
      <t>イチラン</t>
    </rPh>
    <phoneticPr fontId="2"/>
  </si>
  <si>
    <t>注：氏名の間には［半角］スペースを入れてください。</t>
    <rPh sb="0" eb="1">
      <t>チュウ</t>
    </rPh>
    <rPh sb="2" eb="4">
      <t>シメイ</t>
    </rPh>
    <rPh sb="5" eb="6">
      <t>アイダ</t>
    </rPh>
    <rPh sb="9" eb="11">
      <t>ハンカク</t>
    </rPh>
    <rPh sb="17" eb="18">
      <t>イ</t>
    </rPh>
    <phoneticPr fontId="2"/>
  </si>
  <si>
    <t>郵便番号</t>
    <rPh sb="0" eb="4">
      <t>ユウビンバンゴウ</t>
    </rPh>
    <phoneticPr fontId="2"/>
  </si>
  <si>
    <t>注：下表の記号から選択</t>
    <rPh sb="0" eb="1">
      <t>チュウ</t>
    </rPh>
    <rPh sb="2" eb="3">
      <t>カ</t>
    </rPh>
    <rPh sb="3" eb="4">
      <t>ヒョウ</t>
    </rPh>
    <rPh sb="5" eb="7">
      <t>キゴウ</t>
    </rPh>
    <rPh sb="9" eb="11">
      <t>センタク</t>
    </rPh>
    <phoneticPr fontId="2"/>
  </si>
  <si>
    <t>森林 太郎</t>
    <rPh sb="0" eb="2">
      <t>シンリン</t>
    </rPh>
    <rPh sb="3" eb="5">
      <t>タロウ</t>
    </rPh>
    <phoneticPr fontId="2"/>
  </si>
  <si>
    <t>Taro Shinrin</t>
    <phoneticPr fontId="2"/>
  </si>
  <si>
    <t>taro@email.com</t>
    <phoneticPr fontId="2"/>
  </si>
  <si>
    <t>Forestry and Forest Products Research Institute</t>
    <phoneticPr fontId="2"/>
  </si>
  <si>
    <t>著者一覧</t>
    <rPh sb="0" eb="2">
      <t>チョシャ</t>
    </rPh>
    <rPh sb="2" eb="4">
      <t>イチラン</t>
    </rPh>
    <phoneticPr fontId="2"/>
  </si>
  <si>
    <t>掲示板</t>
    <rPh sb="0" eb="3">
      <t>ケイジバン</t>
    </rPh>
    <phoneticPr fontId="2"/>
  </si>
  <si>
    <t>グレースケール印刷</t>
    <rPh sb="7" eb="9">
      <t>インサツ</t>
    </rPh>
    <phoneticPr fontId="2"/>
  </si>
  <si>
    <t>カラー印刷（実費負担）</t>
    <rPh sb="3" eb="5">
      <t>インサツ</t>
    </rPh>
    <rPh sb="6" eb="8">
      <t>ジッピ</t>
    </rPh>
    <rPh sb="8" eb="10">
      <t>フタン</t>
    </rPh>
    <phoneticPr fontId="2"/>
  </si>
  <si>
    <t>必須項目</t>
    <rPh sb="0" eb="4">
      <t>ヒッスコウモク</t>
    </rPh>
    <phoneticPr fontId="2"/>
  </si>
  <si>
    <t>冊子体図版印刷色</t>
    <rPh sb="0" eb="3">
      <t>サッシタイ</t>
    </rPh>
    <rPh sb="3" eb="5">
      <t>ズハン</t>
    </rPh>
    <rPh sb="5" eb="7">
      <t>インサツ</t>
    </rPh>
    <rPh sb="7" eb="8">
      <t>ショク</t>
    </rPh>
    <phoneticPr fontId="2"/>
  </si>
  <si>
    <t>冊子体図版印刷色</t>
    <rPh sb="7" eb="8">
      <t>ショク</t>
    </rPh>
    <phoneticPr fontId="2"/>
  </si>
  <si>
    <t>Tsukuba 305-8687, Japan</t>
    <phoneticPr fontId="2"/>
  </si>
  <si>
    <t>国立研究開発法人 森林研究・整備機構 森林総合研究所</t>
    <rPh sb="0" eb="6">
      <t>コクリツケンキュウカイハツ</t>
    </rPh>
    <rPh sb="6" eb="8">
      <t>ホウジン</t>
    </rPh>
    <rPh sb="9" eb="13">
      <t>シンリンケンキュウ</t>
    </rPh>
    <rPh sb="14" eb="18">
      <t>セイビキコウ</t>
    </rPh>
    <rPh sb="19" eb="21">
      <t>シンリン</t>
    </rPh>
    <rPh sb="21" eb="23">
      <t>ソウゴウ</t>
    </rPh>
    <rPh sb="23" eb="26">
      <t>ケンキュウジョ</t>
    </rPh>
    <phoneticPr fontId="2"/>
  </si>
  <si>
    <t>注：略さずに記入してください。表示枠の調整は不要です。</t>
    <rPh sb="0" eb="1">
      <t>チュウ</t>
    </rPh>
    <rPh sb="2" eb="3">
      <t>リャク</t>
    </rPh>
    <rPh sb="6" eb="8">
      <t>キニュウ</t>
    </rPh>
    <rPh sb="15" eb="18">
      <t>ヒョウジワク</t>
    </rPh>
    <rPh sb="19" eb="21">
      <t>チョウセイ</t>
    </rPh>
    <rPh sb="22" eb="24">
      <t>フヨウ</t>
    </rPh>
    <phoneticPr fontId="2"/>
  </si>
  <si>
    <t>責任著者E-mail address</t>
    <rPh sb="0" eb="2">
      <t>セキニン</t>
    </rPh>
    <rPh sb="2" eb="4">
      <t>チョシャ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</si>
</sst>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游ゴシック Light"/>
      <family val="2"/>
      <charset val="128"/>
    </font>
    <font>
      <sz val="11"/>
      <color rgb="FFFF0000"/>
      <name val="游ゴシック Light"/>
      <family val="2"/>
      <charset val="128"/>
    </font>
    <font>
      <sz val="6"/>
      <name val="游ゴシック Light"/>
      <family val="2"/>
      <charset val="128"/>
    </font>
    <font>
      <sz val="11"/>
      <color rgb="FFFF0000"/>
      <name val="游ゴシック Light"/>
      <family val="3"/>
      <charset val="128"/>
    </font>
    <font>
      <sz val="11"/>
      <color theme="1"/>
      <name val="游明朝"/>
      <family val="1"/>
      <charset val="128"/>
    </font>
    <font>
      <sz val="11"/>
      <color theme="1"/>
      <name val="Times New Roman"/>
      <family val="1"/>
    </font>
    <font>
      <sz val="11"/>
      <name val="游ゴシック Light"/>
      <family val="2"/>
      <charset val="128"/>
    </font>
    <font>
      <sz val="11"/>
      <name val="游ゴシック Light"/>
      <family val="3"/>
      <charset val="128"/>
    </font>
    <font>
      <sz val="11"/>
      <color theme="1"/>
      <name val="游ゴシック Light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dotted">
        <color theme="1" tint="0.499984740745262"/>
      </left>
      <right/>
      <top style="thin">
        <color theme="1" tint="0.499984740745262"/>
      </top>
      <bottom/>
      <diagonal/>
    </border>
    <border>
      <left/>
      <right style="dotted">
        <color theme="1" tint="0.499984740745262"/>
      </right>
      <top style="thin">
        <color theme="1" tint="0.499984740745262"/>
      </top>
      <bottom/>
      <diagonal/>
    </border>
    <border>
      <left style="dotted">
        <color theme="1" tint="0.499984740745262"/>
      </left>
      <right/>
      <top/>
      <bottom/>
      <diagonal/>
    </border>
    <border>
      <left/>
      <right style="dotted">
        <color theme="1" tint="0.499984740745262"/>
      </right>
      <top/>
      <bottom/>
      <diagonal/>
    </border>
    <border>
      <left style="dotted">
        <color theme="1" tint="0.499984740745262"/>
      </left>
      <right/>
      <top/>
      <bottom style="thin">
        <color theme="1" tint="0.499984740745262"/>
      </bottom>
      <diagonal/>
    </border>
    <border>
      <left/>
      <right style="dotted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dotted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thin">
        <color theme="1" tint="0.499984740745262"/>
      </right>
      <top/>
      <bottom/>
      <diagonal/>
    </border>
    <border>
      <left style="dotted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5" xfId="0" applyFont="1" applyBorder="1">
      <alignment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0" fillId="0" borderId="0" xfId="0" applyAlignment="1">
      <alignment horizontal="left" vertical="top" wrapText="1"/>
    </xf>
    <xf numFmtId="0" fontId="5" fillId="0" borderId="0" xfId="0" applyFont="1">
      <alignment vertical="center"/>
    </xf>
    <xf numFmtId="0" fontId="1" fillId="0" borderId="3" xfId="0" applyFont="1" applyBorder="1">
      <alignment vertical="center"/>
    </xf>
    <xf numFmtId="0" fontId="6" fillId="0" borderId="2" xfId="0" applyFont="1" applyBorder="1">
      <alignment vertical="center"/>
    </xf>
    <xf numFmtId="0" fontId="0" fillId="0" borderId="21" xfId="0" applyBorder="1" applyAlignment="1">
      <alignment horizontal="center" vertical="center"/>
    </xf>
    <xf numFmtId="0" fontId="1" fillId="0" borderId="0" xfId="0" applyFont="1">
      <alignment vertical="center"/>
    </xf>
    <xf numFmtId="0" fontId="0" fillId="2" borderId="8" xfId="0" applyFill="1" applyBorder="1">
      <alignment vertical="center"/>
    </xf>
    <xf numFmtId="0" fontId="6" fillId="0" borderId="0" xfId="0" applyFont="1">
      <alignment vertical="center"/>
    </xf>
    <xf numFmtId="0" fontId="0" fillId="0" borderId="8" xfId="0" applyBorder="1">
      <alignment vertical="center"/>
    </xf>
    <xf numFmtId="0" fontId="0" fillId="0" borderId="10" xfId="0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22" xfId="0" applyFill="1" applyBorder="1" applyProtection="1">
      <alignment vertical="center"/>
      <protection locked="0"/>
    </xf>
    <xf numFmtId="0" fontId="0" fillId="0" borderId="22" xfId="0" applyBorder="1" applyProtection="1">
      <alignment vertical="center"/>
      <protection locked="0"/>
    </xf>
    <xf numFmtId="0" fontId="0" fillId="0" borderId="23" xfId="0" applyBorder="1" applyProtection="1">
      <alignment vertical="center"/>
      <protection locked="0"/>
    </xf>
    <xf numFmtId="0" fontId="0" fillId="2" borderId="13" xfId="0" applyFill="1" applyBorder="1" applyProtection="1">
      <alignment vertical="center"/>
      <protection locked="0"/>
    </xf>
    <xf numFmtId="0" fontId="0" fillId="2" borderId="12" xfId="0" applyFill="1" applyBorder="1" applyProtection="1">
      <alignment vertical="center"/>
      <protection locked="0"/>
    </xf>
    <xf numFmtId="0" fontId="7" fillId="0" borderId="20" xfId="0" applyFont="1" applyBorder="1">
      <alignment vertical="center"/>
    </xf>
    <xf numFmtId="0" fontId="7" fillId="0" borderId="3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center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0" xfId="0" applyAlignment="1" applyProtection="1">
      <alignment vertical="top" wrapTex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0" borderId="20" xfId="0" applyBorder="1">
      <alignment vertical="center"/>
    </xf>
    <xf numFmtId="0" fontId="0" fillId="0" borderId="3" xfId="0" applyBorder="1">
      <alignment vertical="center"/>
    </xf>
    <xf numFmtId="0" fontId="1" fillId="0" borderId="3" xfId="0" applyFont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2" borderId="17" xfId="0" applyFill="1" applyBorder="1" applyProtection="1">
      <alignment vertical="center"/>
      <protection locked="0"/>
    </xf>
    <xf numFmtId="0" fontId="0" fillId="2" borderId="5" xfId="0" applyFill="1" applyBorder="1" applyProtection="1">
      <alignment vertical="center"/>
      <protection locked="0"/>
    </xf>
    <xf numFmtId="0" fontId="0" fillId="2" borderId="11" xfId="0" applyFill="1" applyBorder="1" applyProtection="1">
      <alignment vertical="center"/>
      <protection locked="0"/>
    </xf>
    <xf numFmtId="0" fontId="0" fillId="2" borderId="18" xfId="0" applyFill="1" applyBorder="1" applyProtection="1">
      <alignment vertical="center"/>
      <protection locked="0"/>
    </xf>
    <xf numFmtId="0" fontId="0" fillId="0" borderId="15" xfId="0" applyBorder="1" applyAlignment="1" applyProtection="1">
      <alignment vertical="top" wrapText="1"/>
      <protection locked="0"/>
    </xf>
    <xf numFmtId="0" fontId="0" fillId="0" borderId="16" xfId="0" applyBorder="1" applyAlignment="1" applyProtection="1">
      <alignment vertical="top" wrapText="1"/>
      <protection locked="0"/>
    </xf>
    <xf numFmtId="0" fontId="0" fillId="2" borderId="17" xfId="0" applyFill="1" applyBorder="1" applyAlignment="1" applyProtection="1">
      <alignment vertical="top" wrapText="1"/>
      <protection locked="0"/>
    </xf>
    <xf numFmtId="0" fontId="0" fillId="2" borderId="18" xfId="0" applyFill="1" applyBorder="1" applyAlignment="1" applyProtection="1">
      <alignment vertical="top" wrapText="1"/>
      <protection locked="0"/>
    </xf>
    <xf numFmtId="0" fontId="3" fillId="0" borderId="0" xfId="0" applyFont="1" applyAlignment="1">
      <alignment horizontal="left" vertical="center"/>
    </xf>
    <xf numFmtId="0" fontId="0" fillId="0" borderId="13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2" borderId="15" xfId="0" applyFill="1" applyBorder="1" applyAlignment="1" applyProtection="1">
      <alignment vertical="top" wrapText="1"/>
      <protection locked="0"/>
    </xf>
    <xf numFmtId="0" fontId="0" fillId="2" borderId="0" xfId="0" applyFill="1" applyAlignment="1" applyProtection="1">
      <alignment vertical="top" wrapText="1"/>
      <protection locked="0"/>
    </xf>
    <xf numFmtId="0" fontId="0" fillId="2" borderId="16" xfId="0" applyFill="1" applyBorder="1" applyAlignment="1" applyProtection="1">
      <alignment vertical="top" wrapText="1"/>
      <protection locked="0"/>
    </xf>
    <xf numFmtId="0" fontId="0" fillId="0" borderId="7" xfId="0" applyBorder="1" applyAlignment="1">
      <alignment horizontal="center" vertical="top" wrapText="1"/>
    </xf>
    <xf numFmtId="0" fontId="0" fillId="2" borderId="9" xfId="0" applyFill="1" applyBorder="1" applyAlignment="1" applyProtection="1">
      <alignment vertical="top" wrapText="1"/>
      <protection locked="0"/>
    </xf>
    <xf numFmtId="0" fontId="0" fillId="2" borderId="6" xfId="0" applyFill="1" applyBorder="1" applyAlignment="1">
      <alignment horizontal="left" vertical="top" wrapText="1"/>
    </xf>
    <xf numFmtId="0" fontId="0" fillId="2" borderId="12" xfId="0" applyFill="1" applyBorder="1" applyAlignment="1">
      <alignment horizontal="left" vertical="top"/>
    </xf>
    <xf numFmtId="0" fontId="0" fillId="2" borderId="10" xfId="0" applyFill="1" applyBorder="1" applyAlignment="1">
      <alignment horizontal="left" vertical="top"/>
    </xf>
    <xf numFmtId="0" fontId="0" fillId="2" borderId="5" xfId="0" applyFill="1" applyBorder="1" applyAlignment="1">
      <alignment horizontal="left" vertical="top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9" xfId="0" applyBorder="1" applyProtection="1">
      <alignment vertical="center"/>
      <protection locked="0"/>
    </xf>
    <xf numFmtId="0" fontId="6" fillId="0" borderId="5" xfId="0" applyFont="1" applyBorder="1" applyAlignment="1">
      <alignment horizontal="left" vertical="center"/>
    </xf>
    <xf numFmtId="0" fontId="0" fillId="2" borderId="9" xfId="0" applyFill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2" borderId="15" xfId="0" applyFill="1" applyBorder="1" applyProtection="1">
      <alignment vertical="center"/>
      <protection locked="0"/>
    </xf>
    <xf numFmtId="0" fontId="6" fillId="0" borderId="4" xfId="0" applyFont="1" applyBorder="1" applyAlignment="1">
      <alignment horizontal="center" vertical="center"/>
    </xf>
    <xf numFmtId="0" fontId="0" fillId="0" borderId="17" xfId="0" applyBorder="1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2" borderId="2" xfId="0" applyFill="1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</cellXfs>
  <cellStyles count="1">
    <cellStyle name="標準" xfId="0" builtinId="0"/>
  </cellStyles>
  <dxfs count="9"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46BA5-1943-46D1-9747-46933A0A4A94}">
  <dimension ref="A1:AC51"/>
  <sheetViews>
    <sheetView tabSelected="1" workbookViewId="0">
      <selection sqref="A1:I1"/>
    </sheetView>
  </sheetViews>
  <sheetFormatPr defaultRowHeight="18"/>
  <cols>
    <col min="1" max="16384" width="9" style="16"/>
  </cols>
  <sheetData>
    <row r="1" spans="1:29" customFormat="1">
      <c r="A1" s="32" t="s">
        <v>12</v>
      </c>
      <c r="B1" s="32"/>
      <c r="C1" s="32"/>
      <c r="D1" s="32"/>
      <c r="E1" s="32"/>
      <c r="F1" s="32"/>
      <c r="G1" s="32"/>
      <c r="H1" s="32"/>
      <c r="I1" s="32"/>
      <c r="J1" s="4"/>
    </row>
    <row r="2" spans="1:29" customFormat="1">
      <c r="A2" s="5"/>
      <c r="B2" s="5"/>
      <c r="C2" s="5"/>
      <c r="D2" s="5"/>
      <c r="E2" s="5"/>
      <c r="F2" s="5"/>
      <c r="G2" s="5"/>
      <c r="H2" s="5"/>
      <c r="I2" s="5"/>
      <c r="J2" s="4"/>
    </row>
    <row r="3" spans="1:29" customFormat="1">
      <c r="A3" s="46" t="s">
        <v>11</v>
      </c>
      <c r="B3" s="46"/>
      <c r="C3" s="36" t="s">
        <v>24</v>
      </c>
      <c r="D3" s="36"/>
      <c r="E3" s="36"/>
      <c r="F3" s="36"/>
      <c r="G3" s="36"/>
      <c r="H3" s="36"/>
      <c r="I3" s="36"/>
      <c r="J3" s="6"/>
    </row>
    <row r="4" spans="1:29" customFormat="1">
      <c r="A4" s="46"/>
      <c r="B4" s="46"/>
      <c r="C4" s="36"/>
      <c r="D4" s="36"/>
      <c r="E4" s="36"/>
      <c r="F4" s="36"/>
      <c r="G4" s="36"/>
      <c r="H4" s="36"/>
      <c r="I4" s="36"/>
      <c r="J4" s="6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</row>
    <row r="5" spans="1:29" customFormat="1">
      <c r="A5" s="34" t="s">
        <v>75</v>
      </c>
      <c r="B5" s="34"/>
      <c r="C5" s="44" t="s">
        <v>24</v>
      </c>
      <c r="D5" s="44"/>
      <c r="E5" s="44"/>
      <c r="F5" s="44"/>
      <c r="G5" s="44"/>
      <c r="H5" s="44"/>
      <c r="I5" s="44"/>
      <c r="J5" s="6"/>
      <c r="L5" s="45"/>
      <c r="M5" s="45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</row>
    <row r="6" spans="1:29" customFormat="1">
      <c r="A6" s="34"/>
      <c r="B6" s="34"/>
      <c r="C6" s="44"/>
      <c r="D6" s="44"/>
      <c r="E6" s="44"/>
      <c r="F6" s="44"/>
      <c r="G6" s="44"/>
      <c r="H6" s="44"/>
      <c r="I6" s="44"/>
      <c r="J6" s="6"/>
      <c r="L6" s="8"/>
      <c r="M6" s="8"/>
    </row>
    <row r="7" spans="1:29" customFormat="1" ht="18" customHeight="1">
      <c r="A7" s="33" t="s">
        <v>0</v>
      </c>
      <c r="B7" s="33"/>
      <c r="C7" s="36" t="s">
        <v>24</v>
      </c>
      <c r="D7" s="36"/>
      <c r="E7" s="36"/>
      <c r="F7" s="36"/>
      <c r="G7" s="36"/>
      <c r="H7" s="36"/>
      <c r="I7" s="36"/>
      <c r="J7" s="9"/>
      <c r="M7" s="8"/>
    </row>
    <row r="8" spans="1:29" customFormat="1" ht="18" customHeight="1">
      <c r="A8" s="47" t="s">
        <v>13</v>
      </c>
      <c r="B8" s="48"/>
      <c r="C8" s="68" t="s">
        <v>40</v>
      </c>
      <c r="D8" s="69"/>
      <c r="E8" s="70"/>
      <c r="F8" s="69" t="s">
        <v>41</v>
      </c>
      <c r="G8" s="69"/>
      <c r="H8" s="69"/>
      <c r="I8" s="74"/>
      <c r="J8" s="9"/>
      <c r="M8" s="8"/>
    </row>
    <row r="9" spans="1:29" customFormat="1">
      <c r="A9" s="47"/>
      <c r="B9" s="48"/>
      <c r="C9" s="71"/>
      <c r="D9" s="72"/>
      <c r="E9" s="73"/>
      <c r="F9" s="72"/>
      <c r="G9" s="72"/>
      <c r="H9" s="72"/>
      <c r="I9" s="75"/>
      <c r="J9" s="9"/>
      <c r="M9" s="10"/>
    </row>
    <row r="10" spans="1:29" customFormat="1">
      <c r="A10" s="47"/>
      <c r="B10" s="48"/>
      <c r="C10" s="63"/>
      <c r="D10" s="51"/>
      <c r="E10" s="64"/>
      <c r="F10" s="51"/>
      <c r="G10" s="51"/>
      <c r="H10" s="51"/>
      <c r="I10" s="52"/>
      <c r="J10" s="9"/>
      <c r="M10" s="10"/>
    </row>
    <row r="11" spans="1:29" customFormat="1">
      <c r="A11" s="47"/>
      <c r="B11" s="48"/>
      <c r="C11" s="71"/>
      <c r="D11" s="72"/>
      <c r="E11" s="73"/>
      <c r="F11" s="72"/>
      <c r="G11" s="72"/>
      <c r="H11" s="72"/>
      <c r="I11" s="75"/>
      <c r="J11" s="9"/>
      <c r="M11" s="10"/>
    </row>
    <row r="12" spans="1:29" customFormat="1">
      <c r="A12" s="47"/>
      <c r="B12" s="48"/>
      <c r="C12" s="63"/>
      <c r="D12" s="51"/>
      <c r="E12" s="64"/>
      <c r="F12" s="51"/>
      <c r="G12" s="51"/>
      <c r="H12" s="51"/>
      <c r="I12" s="52"/>
      <c r="J12" s="9"/>
      <c r="M12" s="10"/>
    </row>
    <row r="13" spans="1:29" customFormat="1">
      <c r="A13" s="49"/>
      <c r="B13" s="50"/>
      <c r="C13" s="65"/>
      <c r="D13" s="53"/>
      <c r="E13" s="66"/>
      <c r="F13" s="53"/>
      <c r="G13" s="53"/>
      <c r="H13" s="53"/>
      <c r="I13" s="54"/>
      <c r="M13" s="10"/>
    </row>
    <row r="14" spans="1:29" customFormat="1">
      <c r="A14" s="11"/>
      <c r="B14" s="11"/>
      <c r="C14" s="57" t="str">
        <f>+IF(AND(COUNTIF(B30:C39,C16)=1,COUNTIF(D30:E39,F16)=1),"","警告：責任著者が著者一覧に含まれていません")</f>
        <v>警告：責任著者が著者一覧に含まれていません</v>
      </c>
      <c r="D14" s="57"/>
      <c r="E14" s="57"/>
      <c r="F14" s="57"/>
      <c r="G14" s="57"/>
      <c r="H14" s="57"/>
      <c r="I14" s="57"/>
      <c r="J14" s="7"/>
      <c r="M14" s="10"/>
    </row>
    <row r="15" spans="1:29" customFormat="1">
      <c r="A15" s="76" t="s">
        <v>94</v>
      </c>
      <c r="B15" s="77"/>
      <c r="C15" s="80" t="s">
        <v>50</v>
      </c>
      <c r="D15" s="81"/>
      <c r="E15" s="82"/>
      <c r="F15" s="80" t="s">
        <v>51</v>
      </c>
      <c r="G15" s="81"/>
      <c r="H15" s="81"/>
      <c r="I15" s="86"/>
      <c r="J15" s="7"/>
      <c r="M15" s="10"/>
    </row>
    <row r="16" spans="1:29" customFormat="1">
      <c r="A16" s="78"/>
      <c r="B16" s="79"/>
      <c r="C16" s="59" t="s">
        <v>24</v>
      </c>
      <c r="D16" s="60"/>
      <c r="E16" s="62"/>
      <c r="F16" s="59" t="s">
        <v>24</v>
      </c>
      <c r="G16" s="60"/>
      <c r="H16" s="60"/>
      <c r="I16" s="61"/>
      <c r="J16" s="7"/>
    </row>
    <row r="17" spans="1:14" customFormat="1">
      <c r="A17" s="58" t="s">
        <v>25</v>
      </c>
      <c r="B17" s="58"/>
      <c r="C17" s="38" t="s">
        <v>24</v>
      </c>
      <c r="D17" s="38"/>
      <c r="E17" s="38"/>
      <c r="F17" s="38"/>
      <c r="G17" s="38"/>
      <c r="H17" s="38"/>
      <c r="I17" s="38"/>
      <c r="J17" s="7"/>
    </row>
    <row r="18" spans="1:14" customFormat="1">
      <c r="A18" s="99" t="s">
        <v>97</v>
      </c>
      <c r="B18" s="100"/>
      <c r="C18" s="96" t="s">
        <v>24</v>
      </c>
      <c r="D18" s="97"/>
      <c r="E18" s="97"/>
      <c r="F18" s="97"/>
      <c r="G18" s="97"/>
      <c r="H18" s="97"/>
      <c r="I18" s="98"/>
      <c r="J18" s="7"/>
    </row>
    <row r="19" spans="1:14" customFormat="1">
      <c r="A19" s="39" t="s">
        <v>26</v>
      </c>
      <c r="B19" s="39"/>
      <c r="C19" s="37" t="s">
        <v>24</v>
      </c>
      <c r="D19" s="37"/>
      <c r="E19" s="37"/>
      <c r="F19" s="37"/>
      <c r="G19" s="37"/>
      <c r="H19" s="37"/>
      <c r="I19" s="37"/>
      <c r="J19" s="7"/>
    </row>
    <row r="20" spans="1:14" customFormat="1">
      <c r="A20" s="40" t="s">
        <v>14</v>
      </c>
      <c r="B20" s="40"/>
      <c r="C20" s="43" t="s">
        <v>24</v>
      </c>
      <c r="D20" s="43"/>
      <c r="E20" s="43"/>
      <c r="F20" s="43"/>
      <c r="G20" s="43"/>
      <c r="H20" s="43"/>
      <c r="I20" s="43"/>
      <c r="J20" s="7"/>
    </row>
    <row r="21" spans="1:14" customFormat="1">
      <c r="A21" s="39" t="s">
        <v>15</v>
      </c>
      <c r="B21" s="39"/>
      <c r="C21" s="37" t="s">
        <v>24</v>
      </c>
      <c r="D21" s="37"/>
      <c r="E21" s="37"/>
      <c r="F21" s="37"/>
      <c r="G21" s="37"/>
      <c r="H21" s="37"/>
      <c r="I21" s="37"/>
    </row>
    <row r="22" spans="1:14" customFormat="1">
      <c r="J22" s="7"/>
    </row>
    <row r="23" spans="1:14" customFormat="1">
      <c r="A23" s="40" t="s">
        <v>20</v>
      </c>
      <c r="B23" s="40"/>
      <c r="C23" s="41" t="s">
        <v>24</v>
      </c>
      <c r="D23" s="41"/>
      <c r="E23" s="41"/>
      <c r="F23" s="41"/>
      <c r="G23" s="41"/>
      <c r="H23" s="40" t="s">
        <v>21</v>
      </c>
      <c r="I23" s="40"/>
      <c r="J23" s="7"/>
    </row>
    <row r="24" spans="1:14" customFormat="1">
      <c r="A24" s="39" t="s">
        <v>18</v>
      </c>
      <c r="B24" s="39"/>
      <c r="C24" s="42" t="s">
        <v>24</v>
      </c>
      <c r="D24" s="42"/>
      <c r="E24" s="42"/>
      <c r="F24" s="42"/>
      <c r="G24" s="42"/>
      <c r="H24" s="39" t="s">
        <v>22</v>
      </c>
      <c r="I24" s="39"/>
      <c r="J24" s="7"/>
    </row>
    <row r="25" spans="1:14" customFormat="1">
      <c r="A25" s="40" t="s">
        <v>19</v>
      </c>
      <c r="B25" s="40"/>
      <c r="C25" s="41" t="s">
        <v>24</v>
      </c>
      <c r="D25" s="41"/>
      <c r="E25" s="41"/>
      <c r="F25" s="41"/>
      <c r="G25" s="41"/>
      <c r="H25" s="40" t="s">
        <v>22</v>
      </c>
      <c r="I25" s="40"/>
    </row>
    <row r="26" spans="1:14" customFormat="1">
      <c r="A26" s="39" t="s">
        <v>108</v>
      </c>
      <c r="B26" s="39"/>
      <c r="C26" s="37" t="s">
        <v>107</v>
      </c>
      <c r="D26" s="37"/>
      <c r="E26" s="37"/>
      <c r="F26" s="37"/>
      <c r="G26" s="37"/>
      <c r="H26" s="37"/>
      <c r="I26" s="37"/>
      <c r="J26" s="7"/>
    </row>
    <row r="27" spans="1:14" customFormat="1">
      <c r="A27" s="40" t="s">
        <v>16</v>
      </c>
      <c r="B27" s="40"/>
      <c r="C27" s="41" t="s">
        <v>24</v>
      </c>
      <c r="D27" s="41"/>
      <c r="E27" s="41"/>
      <c r="F27" s="41"/>
      <c r="G27" s="41"/>
      <c r="H27" s="40" t="s">
        <v>17</v>
      </c>
      <c r="I27" s="40"/>
      <c r="J27" s="7"/>
    </row>
    <row r="28" spans="1:14" customFormat="1">
      <c r="A28" s="57" t="s">
        <v>96</v>
      </c>
      <c r="B28" s="57"/>
      <c r="C28" s="57"/>
      <c r="D28" s="57"/>
      <c r="E28" s="57"/>
      <c r="F28" s="57"/>
      <c r="G28" s="101" t="s">
        <v>98</v>
      </c>
      <c r="H28" s="101"/>
      <c r="I28" s="101"/>
    </row>
    <row r="29" spans="1:14" customFormat="1">
      <c r="A29" s="12" t="s">
        <v>103</v>
      </c>
      <c r="B29" s="30" t="s">
        <v>28</v>
      </c>
      <c r="C29" s="31"/>
      <c r="D29" s="55" t="s">
        <v>29</v>
      </c>
      <c r="E29" s="56"/>
      <c r="F29" s="55" t="s">
        <v>15</v>
      </c>
      <c r="G29" s="56"/>
      <c r="H29" s="56"/>
      <c r="I29" s="13" t="s">
        <v>25</v>
      </c>
      <c r="J29" s="14"/>
    </row>
    <row r="30" spans="1:14" customFormat="1">
      <c r="A30" s="15" t="s">
        <v>27</v>
      </c>
      <c r="B30" s="28" t="s">
        <v>99</v>
      </c>
      <c r="C30" s="29"/>
      <c r="D30" s="28" t="s">
        <v>100</v>
      </c>
      <c r="E30" s="29"/>
      <c r="F30" s="28" t="s">
        <v>101</v>
      </c>
      <c r="G30" s="29"/>
      <c r="H30" s="29"/>
      <c r="I30" s="25">
        <v>1</v>
      </c>
      <c r="M30" s="16"/>
      <c r="N30" s="16"/>
    </row>
    <row r="31" spans="1:14" customFormat="1">
      <c r="A31" s="17" t="s">
        <v>42</v>
      </c>
      <c r="B31" s="90"/>
      <c r="C31" s="85"/>
      <c r="D31" s="90"/>
      <c r="E31" s="85"/>
      <c r="F31" s="90"/>
      <c r="G31" s="85"/>
      <c r="H31" s="85"/>
      <c r="I31" s="26"/>
      <c r="M31" s="16"/>
    </row>
    <row r="32" spans="1:14" customFormat="1">
      <c r="A32" s="15" t="s">
        <v>43</v>
      </c>
      <c r="B32" s="91"/>
      <c r="C32" s="84"/>
      <c r="D32" s="91"/>
      <c r="E32" s="84"/>
      <c r="F32" s="91"/>
      <c r="G32" s="84"/>
      <c r="H32" s="84"/>
      <c r="I32" s="25"/>
      <c r="M32" s="16"/>
    </row>
    <row r="33" spans="1:13" customFormat="1">
      <c r="A33" s="17" t="s">
        <v>44</v>
      </c>
      <c r="B33" s="90"/>
      <c r="C33" s="85"/>
      <c r="D33" s="90"/>
      <c r="E33" s="85"/>
      <c r="F33" s="90"/>
      <c r="G33" s="85"/>
      <c r="H33" s="85"/>
      <c r="I33" s="26"/>
      <c r="M33" s="16"/>
    </row>
    <row r="34" spans="1:13" customFormat="1">
      <c r="A34" s="15" t="s">
        <v>45</v>
      </c>
      <c r="B34" s="91"/>
      <c r="C34" s="84"/>
      <c r="D34" s="91"/>
      <c r="E34" s="84"/>
      <c r="F34" s="91"/>
      <c r="G34" s="84"/>
      <c r="H34" s="84"/>
      <c r="I34" s="25"/>
      <c r="M34" s="16"/>
    </row>
    <row r="35" spans="1:13" customFormat="1">
      <c r="A35" s="17" t="s">
        <v>46</v>
      </c>
      <c r="B35" s="90"/>
      <c r="C35" s="85"/>
      <c r="D35" s="90"/>
      <c r="E35" s="85"/>
      <c r="F35" s="90"/>
      <c r="G35" s="85"/>
      <c r="H35" s="85"/>
      <c r="I35" s="26"/>
      <c r="M35" s="16"/>
    </row>
    <row r="36" spans="1:13" customFormat="1">
      <c r="A36" s="15" t="s">
        <v>47</v>
      </c>
      <c r="B36" s="91"/>
      <c r="C36" s="84"/>
      <c r="D36" s="91"/>
      <c r="E36" s="84"/>
      <c r="F36" s="91"/>
      <c r="G36" s="84"/>
      <c r="H36" s="84"/>
      <c r="I36" s="25"/>
      <c r="M36" s="16"/>
    </row>
    <row r="37" spans="1:13" customFormat="1">
      <c r="A37" s="17" t="s">
        <v>48</v>
      </c>
      <c r="B37" s="90"/>
      <c r="C37" s="85"/>
      <c r="D37" s="90"/>
      <c r="E37" s="85"/>
      <c r="F37" s="90"/>
      <c r="G37" s="85"/>
      <c r="H37" s="85"/>
      <c r="I37" s="26"/>
      <c r="M37" s="16"/>
    </row>
    <row r="38" spans="1:13" customFormat="1">
      <c r="A38" s="15" t="s">
        <v>49</v>
      </c>
      <c r="B38" s="91"/>
      <c r="C38" s="84"/>
      <c r="D38" s="91"/>
      <c r="E38" s="84"/>
      <c r="F38" s="91"/>
      <c r="G38" s="84"/>
      <c r="H38" s="84"/>
      <c r="I38" s="25"/>
      <c r="M38" s="16"/>
    </row>
    <row r="39" spans="1:13" customFormat="1">
      <c r="A39" s="18" t="s">
        <v>62</v>
      </c>
      <c r="B39" s="93"/>
      <c r="C39" s="95"/>
      <c r="D39" s="93"/>
      <c r="E39" s="95"/>
      <c r="F39" s="93"/>
      <c r="G39" s="94"/>
      <c r="H39" s="95"/>
      <c r="I39" s="27"/>
      <c r="M39" s="16"/>
    </row>
    <row r="41" spans="1:13">
      <c r="A41" s="88" t="s">
        <v>95</v>
      </c>
      <c r="B41" s="88"/>
      <c r="C41" s="14" t="s">
        <v>112</v>
      </c>
    </row>
    <row r="42" spans="1:13">
      <c r="A42" s="19" t="s">
        <v>31</v>
      </c>
      <c r="B42" s="83" t="s">
        <v>90</v>
      </c>
      <c r="C42" s="83"/>
      <c r="D42" s="83"/>
      <c r="E42" s="83" t="s">
        <v>91</v>
      </c>
      <c r="F42" s="83"/>
      <c r="G42" s="83"/>
      <c r="H42" s="83" t="s">
        <v>64</v>
      </c>
      <c r="I42" s="92"/>
    </row>
    <row r="43" spans="1:13">
      <c r="A43" s="20">
        <v>1</v>
      </c>
      <c r="B43" s="84" t="s">
        <v>111</v>
      </c>
      <c r="C43" s="84"/>
      <c r="D43" s="84"/>
      <c r="E43" s="84" t="s">
        <v>102</v>
      </c>
      <c r="F43" s="84"/>
      <c r="G43" s="84"/>
      <c r="H43" s="84" t="s">
        <v>110</v>
      </c>
      <c r="I43" s="89"/>
      <c r="M43" s="8"/>
    </row>
    <row r="44" spans="1:13">
      <c r="A44" s="21">
        <v>2</v>
      </c>
      <c r="B44" s="85"/>
      <c r="C44" s="85"/>
      <c r="D44" s="85"/>
      <c r="E44" s="85"/>
      <c r="F44" s="85"/>
      <c r="G44" s="85"/>
      <c r="H44" s="85"/>
      <c r="I44" s="87"/>
      <c r="M44" s="8"/>
    </row>
    <row r="45" spans="1:13">
      <c r="A45" s="22">
        <v>3</v>
      </c>
      <c r="B45" s="84"/>
      <c r="C45" s="84"/>
      <c r="D45" s="84"/>
      <c r="E45" s="84"/>
      <c r="F45" s="84"/>
      <c r="G45" s="84"/>
      <c r="H45" s="84"/>
      <c r="I45" s="89"/>
      <c r="M45" s="8"/>
    </row>
    <row r="46" spans="1:13">
      <c r="A46" s="23">
        <v>4</v>
      </c>
      <c r="B46" s="85"/>
      <c r="C46" s="85"/>
      <c r="D46" s="85"/>
      <c r="E46" s="85"/>
      <c r="F46" s="85"/>
      <c r="G46" s="85"/>
      <c r="H46" s="85"/>
      <c r="I46" s="87"/>
      <c r="M46" s="10"/>
    </row>
    <row r="47" spans="1:13">
      <c r="A47" s="22">
        <v>5</v>
      </c>
      <c r="B47" s="84"/>
      <c r="C47" s="84"/>
      <c r="D47" s="84"/>
      <c r="E47" s="84"/>
      <c r="F47" s="84"/>
      <c r="G47" s="84"/>
      <c r="H47" s="84"/>
      <c r="I47" s="89"/>
      <c r="M47" s="10"/>
    </row>
    <row r="48" spans="1:13">
      <c r="A48" s="23">
        <v>6</v>
      </c>
      <c r="B48" s="85"/>
      <c r="C48" s="85"/>
      <c r="D48" s="85"/>
      <c r="E48" s="85"/>
      <c r="F48" s="85"/>
      <c r="G48" s="85"/>
      <c r="H48" s="85"/>
      <c r="I48" s="87"/>
      <c r="M48" s="10"/>
    </row>
    <row r="49" spans="1:13">
      <c r="A49" s="22">
        <v>7</v>
      </c>
      <c r="B49" s="84"/>
      <c r="C49" s="84"/>
      <c r="D49" s="84"/>
      <c r="E49" s="84"/>
      <c r="F49" s="84"/>
      <c r="G49" s="84"/>
      <c r="H49" s="84"/>
      <c r="I49" s="89"/>
      <c r="M49" s="10"/>
    </row>
    <row r="50" spans="1:13">
      <c r="A50" s="23">
        <v>8</v>
      </c>
      <c r="B50" s="85"/>
      <c r="C50" s="85"/>
      <c r="D50" s="85"/>
      <c r="E50" s="85"/>
      <c r="F50" s="85"/>
      <c r="G50" s="85"/>
      <c r="H50" s="85"/>
      <c r="I50" s="87"/>
      <c r="M50" s="10"/>
    </row>
    <row r="51" spans="1:13">
      <c r="A51" s="24">
        <v>9</v>
      </c>
      <c r="B51" s="60"/>
      <c r="C51" s="60"/>
      <c r="D51" s="60"/>
      <c r="E51" s="60"/>
      <c r="F51" s="60"/>
      <c r="G51" s="60"/>
      <c r="H51" s="60"/>
      <c r="I51" s="61"/>
      <c r="M51" s="10"/>
    </row>
  </sheetData>
  <sheetProtection algorithmName="SHA-512" hashValue="Wfw91xBigGYBOMtfW7uPA5+9fP8T0XGKVU37rJEqMBZMHP/47Ei6k1GC+JMXFwo7oQDRCGkTH+qqiOSZy/KYgw==" saltValue="mSmfb19+aK+ClyHUFj0sog==" spinCount="100000" sheet="1" objects="1" scenarios="1"/>
  <mergeCells count="123">
    <mergeCell ref="D39:E39"/>
    <mergeCell ref="B39:C39"/>
    <mergeCell ref="C18:I18"/>
    <mergeCell ref="A18:B18"/>
    <mergeCell ref="A28:F28"/>
    <mergeCell ref="G28:I28"/>
    <mergeCell ref="B31:C31"/>
    <mergeCell ref="B32:C32"/>
    <mergeCell ref="B33:C33"/>
    <mergeCell ref="B34:C34"/>
    <mergeCell ref="B35:C35"/>
    <mergeCell ref="B36:C36"/>
    <mergeCell ref="B37:C37"/>
    <mergeCell ref="B38:C38"/>
    <mergeCell ref="D31:E31"/>
    <mergeCell ref="D32:E32"/>
    <mergeCell ref="D33:E33"/>
    <mergeCell ref="D34:E34"/>
    <mergeCell ref="D35:E35"/>
    <mergeCell ref="D36:E36"/>
    <mergeCell ref="D37:E37"/>
    <mergeCell ref="D38:E38"/>
    <mergeCell ref="F31:H31"/>
    <mergeCell ref="F32:H32"/>
    <mergeCell ref="F33:H33"/>
    <mergeCell ref="F34:H34"/>
    <mergeCell ref="F35:H35"/>
    <mergeCell ref="F36:H36"/>
    <mergeCell ref="F37:H37"/>
    <mergeCell ref="F38:H38"/>
    <mergeCell ref="H42:I42"/>
    <mergeCell ref="F39:H39"/>
    <mergeCell ref="H43:I43"/>
    <mergeCell ref="H44:I44"/>
    <mergeCell ref="A41:B41"/>
    <mergeCell ref="B48:D48"/>
    <mergeCell ref="B49:D49"/>
    <mergeCell ref="B50:D50"/>
    <mergeCell ref="H45:I45"/>
    <mergeCell ref="H46:I46"/>
    <mergeCell ref="H47:I47"/>
    <mergeCell ref="H48:I48"/>
    <mergeCell ref="H49:I49"/>
    <mergeCell ref="H50:I50"/>
    <mergeCell ref="B51:D51"/>
    <mergeCell ref="A15:B16"/>
    <mergeCell ref="C15:E15"/>
    <mergeCell ref="B42:D42"/>
    <mergeCell ref="B43:D43"/>
    <mergeCell ref="B44:D44"/>
    <mergeCell ref="B45:D45"/>
    <mergeCell ref="B46:D46"/>
    <mergeCell ref="E42:G42"/>
    <mergeCell ref="E43:G43"/>
    <mergeCell ref="E44:G44"/>
    <mergeCell ref="E45:G45"/>
    <mergeCell ref="E46:G46"/>
    <mergeCell ref="F15:I15"/>
    <mergeCell ref="H51:I51"/>
    <mergeCell ref="E47:G47"/>
    <mergeCell ref="E48:G48"/>
    <mergeCell ref="E49:G49"/>
    <mergeCell ref="E50:G50"/>
    <mergeCell ref="E51:G51"/>
    <mergeCell ref="B47:D47"/>
    <mergeCell ref="F30:H30"/>
    <mergeCell ref="A27:B27"/>
    <mergeCell ref="A25:B25"/>
    <mergeCell ref="U4:AA4"/>
    <mergeCell ref="AB4:AC4"/>
    <mergeCell ref="AB5:AC5"/>
    <mergeCell ref="U5:AA5"/>
    <mergeCell ref="N5:T5"/>
    <mergeCell ref="C8:E8"/>
    <mergeCell ref="C9:E9"/>
    <mergeCell ref="C10:E10"/>
    <mergeCell ref="C11:E11"/>
    <mergeCell ref="F8:I8"/>
    <mergeCell ref="F9:I9"/>
    <mergeCell ref="F10:I10"/>
    <mergeCell ref="F11:I11"/>
    <mergeCell ref="F12:I12"/>
    <mergeCell ref="F13:I13"/>
    <mergeCell ref="F29:H29"/>
    <mergeCell ref="H23:I23"/>
    <mergeCell ref="D29:E29"/>
    <mergeCell ref="C14:I14"/>
    <mergeCell ref="A21:B21"/>
    <mergeCell ref="A20:B20"/>
    <mergeCell ref="A19:B19"/>
    <mergeCell ref="A17:B17"/>
    <mergeCell ref="H27:I27"/>
    <mergeCell ref="C27:G27"/>
    <mergeCell ref="F16:I16"/>
    <mergeCell ref="C16:E16"/>
    <mergeCell ref="C12:E12"/>
    <mergeCell ref="C13:E13"/>
    <mergeCell ref="A26:B26"/>
    <mergeCell ref="C26:I26"/>
    <mergeCell ref="D30:E30"/>
    <mergeCell ref="B29:C29"/>
    <mergeCell ref="B30:C30"/>
    <mergeCell ref="A1:I1"/>
    <mergeCell ref="A7:B7"/>
    <mergeCell ref="A5:B6"/>
    <mergeCell ref="N4:T4"/>
    <mergeCell ref="C3:I4"/>
    <mergeCell ref="C19:I19"/>
    <mergeCell ref="C17:I17"/>
    <mergeCell ref="H24:I24"/>
    <mergeCell ref="H25:I25"/>
    <mergeCell ref="C23:G23"/>
    <mergeCell ref="C24:G24"/>
    <mergeCell ref="C25:G25"/>
    <mergeCell ref="C21:I21"/>
    <mergeCell ref="C20:I20"/>
    <mergeCell ref="C7:I7"/>
    <mergeCell ref="C5:I6"/>
    <mergeCell ref="L5:M5"/>
    <mergeCell ref="A3:B4"/>
    <mergeCell ref="A8:B13"/>
    <mergeCell ref="A24:B24"/>
    <mergeCell ref="A23:B23"/>
  </mergeCells>
  <phoneticPr fontId="2"/>
  <conditionalFormatting sqref="A28:A39 M28:XFD39">
    <cfRule type="cellIs" dxfId="8" priority="6" operator="equal">
      <formula>"必須項目"</formula>
    </cfRule>
  </conditionalFormatting>
  <conditionalFormatting sqref="A45:A51">
    <cfRule type="cellIs" dxfId="7" priority="5" operator="equal">
      <formula>"必須項目"</formula>
    </cfRule>
  </conditionalFormatting>
  <conditionalFormatting sqref="A1:XFD4 L5 A5:K6 N5:XFD6 A7:XFD7 A8 J8:XFD12 C8:C13 F8:F13 J13:N16 U13:U16 AB13:AB16 AD13:XFD16 A14:A15 C15:C16 F15:F16 A17:I17 J17:XFD27 A18 C18 A19:I25 A26 C26 A27:I27 J28:K40 A40:G40 N40:XFD40 I40:I41 A41 C41:G41 J41 L41:XFD41 A42:B42">
    <cfRule type="cellIs" dxfId="6" priority="26" operator="equal">
      <formula>"必須項目"</formula>
    </cfRule>
  </conditionalFormatting>
  <conditionalFormatting sqref="B43:B51">
    <cfRule type="cellIs" dxfId="5" priority="3" operator="equal">
      <formula>"必須項目"</formula>
    </cfRule>
  </conditionalFormatting>
  <conditionalFormatting sqref="E42:E51">
    <cfRule type="cellIs" dxfId="4" priority="2" operator="equal">
      <formula>"必須項目"</formula>
    </cfRule>
  </conditionalFormatting>
  <conditionalFormatting sqref="H43:H51">
    <cfRule type="cellIs" dxfId="3" priority="1" operator="equal">
      <formula>"必須項目"</formula>
    </cfRule>
  </conditionalFormatting>
  <conditionalFormatting sqref="M44:M51">
    <cfRule type="cellIs" dxfId="2" priority="4" operator="equal">
      <formula>"必須項目"</formula>
    </cfRule>
  </conditionalFormatting>
  <dataValidations count="1">
    <dataValidation type="list" allowBlank="1" showInputMessage="1" showErrorMessage="1" sqref="I30:I39" xr:uid="{A4CC71F3-E6C9-4E65-A4A8-3F0BDA3DBE78}">
      <formula1>$A$43:$A$51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35C8B4-7091-43D1-B6C2-E68237C0BE2F}">
          <x14:formula1>
            <xm:f>固定選択肢!$A$2:$A$12</xm:f>
          </x14:formula1>
          <xm:sqref>C7:I7</xm:sqref>
        </x14:dataValidation>
        <x14:dataValidation type="list" allowBlank="1" showInputMessage="1" showErrorMessage="1" xr:uid="{84E722B8-AA81-43EA-B127-78A0377CA0BE}">
          <x14:formula1>
            <xm:f>固定選択肢!$C$2:$C$4</xm:f>
          </x14:formula1>
          <xm:sqref>C26:I26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6C261-E638-467D-8C14-A4050BC0CF40}">
  <dimension ref="A1:C12"/>
  <sheetViews>
    <sheetView workbookViewId="0"/>
  </sheetViews>
  <sheetFormatPr defaultRowHeight="18"/>
  <cols>
    <col min="1" max="1" width="15.125" bestFit="1" customWidth="1"/>
  </cols>
  <sheetData>
    <row r="1" spans="1:3">
      <c r="A1" t="s">
        <v>1</v>
      </c>
      <c r="C1" t="s">
        <v>109</v>
      </c>
    </row>
    <row r="2" spans="1:3">
      <c r="A2" t="s">
        <v>2</v>
      </c>
      <c r="C2" t="s">
        <v>105</v>
      </c>
    </row>
    <row r="3" spans="1:3">
      <c r="A3" t="s">
        <v>3</v>
      </c>
      <c r="C3" t="s">
        <v>106</v>
      </c>
    </row>
    <row r="4" spans="1:3">
      <c r="A4" t="s">
        <v>4</v>
      </c>
      <c r="C4" t="s">
        <v>107</v>
      </c>
    </row>
    <row r="5" spans="1:3">
      <c r="A5" t="s">
        <v>5</v>
      </c>
    </row>
    <row r="6" spans="1:3">
      <c r="A6" t="s">
        <v>6</v>
      </c>
    </row>
    <row r="7" spans="1:3">
      <c r="A7" t="s">
        <v>7</v>
      </c>
    </row>
    <row r="8" spans="1:3">
      <c r="A8" t="s">
        <v>8</v>
      </c>
    </row>
    <row r="9" spans="1:3">
      <c r="A9" t="s">
        <v>9</v>
      </c>
    </row>
    <row r="10" spans="1:3">
      <c r="A10" t="s">
        <v>10</v>
      </c>
    </row>
    <row r="11" spans="1:3">
      <c r="A11" t="s">
        <v>104</v>
      </c>
    </row>
    <row r="12" spans="1:3">
      <c r="A12" t="s">
        <v>24</v>
      </c>
    </row>
  </sheetData>
  <sheetProtection algorithmName="SHA-512" hashValue="0Gx17+tlDc9nOnU9+wCA/XiuJK2MSkeFj5XVbsT1Xz5Jln7cW4l/W23ZteW3PmMAYwEhyPvwLqF/ocCQSuulzA==" saltValue="S3g1YcDGIh1odZzttF88wg==" spinCount="100000" sheet="1" objects="1" scenarios="1"/>
  <phoneticPr fontId="2"/>
  <conditionalFormatting sqref="C1">
    <cfRule type="cellIs" dxfId="1" priority="1" operator="equal">
      <formula>"必須項目"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BF20B-0FE4-45F1-A63B-292860179820}">
  <dimension ref="A1:Q2"/>
  <sheetViews>
    <sheetView workbookViewId="0"/>
  </sheetViews>
  <sheetFormatPr defaultRowHeight="18"/>
  <sheetData>
    <row r="1" spans="1:17">
      <c r="A1" t="s">
        <v>0</v>
      </c>
      <c r="B1" t="s">
        <v>11</v>
      </c>
      <c r="C1" t="s">
        <v>75</v>
      </c>
      <c r="D1" t="s">
        <v>52</v>
      </c>
      <c r="E1" t="s">
        <v>113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65</v>
      </c>
      <c r="P1" t="s">
        <v>66</v>
      </c>
      <c r="Q1" t="s">
        <v>67</v>
      </c>
    </row>
    <row r="2" spans="1:17">
      <c r="A2" t="str">
        <f>+投稿連絡票!C7</f>
        <v>必須項目</v>
      </c>
      <c r="B2" t="str">
        <f>+投稿連絡票!C3</f>
        <v>必須項目</v>
      </c>
      <c r="C2" t="str">
        <f>+投稿連絡票!C5</f>
        <v>必須項目</v>
      </c>
      <c r="D2" t="str">
        <f>+入力処理!S1</f>
        <v>森林 太郎¹</v>
      </c>
      <c r="E2" t="str">
        <f>+投稿連絡票!C21</f>
        <v>必須項目</v>
      </c>
      <c r="F2" t="str">
        <f>+入力処理!AQ4</f>
        <v>¹ 国立研究開発法人 森林研究・整備機構 森林総合研究所　Forestry and Forest Products Research Institute, Tsukuba 305-8687, Japan</v>
      </c>
      <c r="G2" t="str">
        <f>+入力処理!AQ5</f>
        <v/>
      </c>
      <c r="H2" t="str">
        <f>+入力処理!AQ6</f>
        <v/>
      </c>
      <c r="I2" t="str">
        <f>+入力処理!AQ7</f>
        <v/>
      </c>
      <c r="J2" t="str">
        <f>+入力処理!AQ8</f>
        <v/>
      </c>
      <c r="K2" t="str">
        <f>+入力処理!AQ9</f>
        <v/>
      </c>
      <c r="L2" t="str">
        <f>+入力処理!AQ10</f>
        <v/>
      </c>
      <c r="M2" t="str">
        <f>+入力処理!AQ11</f>
        <v/>
      </c>
      <c r="N2" t="str">
        <f>+入力処理!AQ12</f>
        <v/>
      </c>
      <c r="O2" t="str">
        <f>+入力処理!D1</f>
        <v/>
      </c>
      <c r="P2" t="str">
        <f>+入力処理!S16</f>
        <v>Taro Shinrin¹</v>
      </c>
      <c r="Q2" t="str">
        <f>+入力処理!D11</f>
        <v/>
      </c>
    </row>
  </sheetData>
  <sheetProtection algorithmName="SHA-512" hashValue="QqgQcRqkqL1vLRCDd6OiYew5IQm521fLx3kxABdZQ43CPU5DfjJii3L1DlWlZBFBKbhtTcTaSFegIK4Sj8IYyQ==" saltValue="NSSDZq8IcF2I2OAYk0ghlw==" spinCount="100000" sheet="1" objects="1" scenarios="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655F6-35E2-41E7-9B2C-FB864527CA07}">
  <dimension ref="A1:AQ40"/>
  <sheetViews>
    <sheetView zoomScaleNormal="100" workbookViewId="0"/>
  </sheetViews>
  <sheetFormatPr defaultRowHeight="18"/>
  <cols>
    <col min="1" max="16384" width="9" style="1"/>
  </cols>
  <sheetData>
    <row r="1" spans="1:43">
      <c r="A1" s="1" t="s">
        <v>65</v>
      </c>
      <c r="C1" s="1" t="s">
        <v>71</v>
      </c>
      <c r="D1" s="1" t="str">
        <f t="array" ref="D1">+INDEX(C4:C8,MATCH(MAX(LEN(C4:C8)),LEN(C4:C8),0))</f>
        <v/>
      </c>
      <c r="J1" s="1" t="s">
        <v>52</v>
      </c>
      <c r="R1" s="1" t="s">
        <v>71</v>
      </c>
      <c r="S1" s="1" t="str">
        <f t="array" ref="S1">+INDEX(S4:S13,MATCH(MAX(LEN(S4:S13)),LEN(S4:S13),0))</f>
        <v>森林 太郎¹</v>
      </c>
      <c r="AK1" s="1" t="s">
        <v>25</v>
      </c>
    </row>
    <row r="2" spans="1:43">
      <c r="Q2" s="2" t="s">
        <v>74</v>
      </c>
    </row>
    <row r="3" spans="1:43">
      <c r="A3" s="1" t="s">
        <v>70</v>
      </c>
      <c r="B3" s="1" t="s">
        <v>68</v>
      </c>
      <c r="C3" s="1" t="s">
        <v>69</v>
      </c>
      <c r="J3" s="1" t="s">
        <v>72</v>
      </c>
      <c r="K3" s="1" t="s">
        <v>28</v>
      </c>
      <c r="L3" s="1" t="s">
        <v>25</v>
      </c>
      <c r="M3" s="1" t="s">
        <v>84</v>
      </c>
      <c r="N3" s="1" t="s">
        <v>73</v>
      </c>
      <c r="O3" s="1" t="s">
        <v>87</v>
      </c>
      <c r="Q3" s="1" t="s">
        <v>79</v>
      </c>
      <c r="R3" s="1" t="s">
        <v>68</v>
      </c>
      <c r="S3" s="1" t="s">
        <v>69</v>
      </c>
      <c r="AK3" s="1" t="s">
        <v>23</v>
      </c>
      <c r="AL3" s="1" t="s">
        <v>92</v>
      </c>
      <c r="AM3" s="1" t="s">
        <v>93</v>
      </c>
      <c r="AN3" s="1" t="s">
        <v>63</v>
      </c>
      <c r="AO3" s="1" t="s">
        <v>84</v>
      </c>
      <c r="AQ3" s="1" t="s">
        <v>79</v>
      </c>
    </row>
    <row r="4" spans="1:43">
      <c r="A4" s="1" t="str">
        <f>+IF(投稿連絡票!C9="","",投稿連絡票!C9)</f>
        <v/>
      </c>
      <c r="B4" s="1">
        <f>+LENB(C4)</f>
        <v>0</v>
      </c>
      <c r="C4" s="1" t="str">
        <f>+A4</f>
        <v/>
      </c>
      <c r="J4" s="1">
        <v>1</v>
      </c>
      <c r="K4" s="1" t="str">
        <f>+IF(投稿連絡票!B30="","",投稿連絡票!B30)</f>
        <v>森林 太郎</v>
      </c>
      <c r="L4" s="1">
        <f>+IF(投稿連絡票!I30="","",投稿連絡票!I30)</f>
        <v>1</v>
      </c>
      <c r="M4" s="1" t="str">
        <f>+IF(L4="","",VLOOKUP(L4,$J$32:$K$40,2))</f>
        <v>¹</v>
      </c>
      <c r="N4" s="1">
        <f>+COUNTIF(投稿連絡票!$C$16,入力処理!K4)</f>
        <v>0</v>
      </c>
      <c r="O4" s="1" t="str">
        <f>+IF(N4=0,"","*,")</f>
        <v/>
      </c>
      <c r="Q4" s="1" t="str">
        <f>+IF(OR(K4="",L4=""),"",K4&amp;O4&amp;M4)</f>
        <v>森林 太郎¹</v>
      </c>
      <c r="R4" s="1">
        <f>+LENB(S4)</f>
        <v>10</v>
      </c>
      <c r="S4" s="1" t="str">
        <f>+Q4</f>
        <v>森林 太郎¹</v>
      </c>
      <c r="AK4" s="1">
        <v>1</v>
      </c>
      <c r="AL4" s="1" t="str">
        <f>+IF(投稿連絡票!B43="","",投稿連絡票!B43)</f>
        <v>国立研究開発法人 森林研究・整備機構 森林総合研究所</v>
      </c>
      <c r="AM4" s="1" t="str">
        <f>+IF(投稿連絡票!E43="","",投稿連絡票!E43)</f>
        <v>Forestry and Forest Products Research Institute</v>
      </c>
      <c r="AN4" s="1" t="str">
        <f>+IF(投稿連絡票!H43="","",投稿連絡票!H43)</f>
        <v>Tsukuba 305-8687, Japan</v>
      </c>
      <c r="AO4" s="1" t="str">
        <f>+IF(AK4="","",VLOOKUP(AK4,$J$32:$K$40,2))</f>
        <v>¹</v>
      </c>
      <c r="AQ4" s="1" t="str">
        <f>+IF(NOT(OR(AL4="",AM4="",AN4="")),AO4&amp;" "&amp;AL4&amp;"　"&amp;AM4&amp;", "&amp;AN4,"")</f>
        <v>¹ 国立研究開発法人 森林研究・整備機構 森林総合研究所　Forestry and Forest Products Research Institute, Tsukuba 305-8687, Japan</v>
      </c>
    </row>
    <row r="5" spans="1:43">
      <c r="A5" s="1" t="str">
        <f>+IF(投稿連絡票!C10="","",投稿連絡票!C10)</f>
        <v/>
      </c>
      <c r="B5" s="1">
        <f t="shared" ref="B5:B8" si="0">+LENB(C5)</f>
        <v>0</v>
      </c>
      <c r="C5" s="1" t="str">
        <f>IF(OR(C4="",A5=""),"",C4&amp;"，"&amp;A5)</f>
        <v/>
      </c>
      <c r="J5" s="1">
        <v>2</v>
      </c>
      <c r="K5" s="1" t="str">
        <f>+IF(投稿連絡票!B31="","",投稿連絡票!B31)</f>
        <v/>
      </c>
      <c r="L5" s="1" t="str">
        <f>+IF(投稿連絡票!I31="","",投稿連絡票!I31)</f>
        <v/>
      </c>
      <c r="M5" s="1" t="str">
        <f t="shared" ref="M5:M13" si="1">+IF(L5="","",VLOOKUP(L5,$J$32:$K$40,2))</f>
        <v/>
      </c>
      <c r="N5" s="1">
        <f>+COUNTIF(投稿連絡票!$C$16,入力処理!K5)</f>
        <v>0</v>
      </c>
      <c r="O5" s="1" t="str">
        <f t="shared" ref="O5:O13" si="2">+IF(N5=0,"","*,")</f>
        <v/>
      </c>
      <c r="Q5" s="1" t="str">
        <f t="shared" ref="Q5:Q13" si="3">+IF(OR(K5="",L5=""),"",K5&amp;O5&amp;M5)</f>
        <v/>
      </c>
      <c r="R5" s="1">
        <f t="shared" ref="R5:R13" si="4">+LENB(S5)</f>
        <v>0</v>
      </c>
      <c r="S5" s="1" t="str">
        <f t="shared" ref="S5:S13" si="5">IF(OR(S4="",Q5=""),"",S4&amp;"・"&amp;Q5)</f>
        <v/>
      </c>
      <c r="AK5" s="1">
        <v>2</v>
      </c>
      <c r="AL5" s="1" t="str">
        <f>+IF(投稿連絡票!B44="","",投稿連絡票!B44)</f>
        <v/>
      </c>
      <c r="AM5" s="1" t="str">
        <f>+IF(投稿連絡票!E44="","",投稿連絡票!E44)</f>
        <v/>
      </c>
      <c r="AN5" s="1" t="str">
        <f>+IF(投稿連絡票!H44="","",投稿連絡票!H44)</f>
        <v/>
      </c>
      <c r="AO5" s="1" t="str">
        <f t="shared" ref="AO5:AO12" si="6">+IF(AK5="","",VLOOKUP(AK5,$J$32:$K$40,2))</f>
        <v>²</v>
      </c>
      <c r="AQ5" s="1" t="str">
        <f>+IF(NOT(OR(AL5="",AM5="",AN5="",AQ4="")),AO5&amp;" "&amp;AL5&amp;"　"&amp;AM5&amp;", "&amp;AN5,"")</f>
        <v/>
      </c>
    </row>
    <row r="6" spans="1:43">
      <c r="A6" s="1" t="str">
        <f>+IF(投稿連絡票!C11="","",投稿連絡票!C11)</f>
        <v/>
      </c>
      <c r="B6" s="1">
        <f t="shared" si="0"/>
        <v>0</v>
      </c>
      <c r="C6" s="1" t="str">
        <f>IF(OR(C5="",A6=""),"",C5&amp;"，"&amp;A6)</f>
        <v/>
      </c>
      <c r="J6" s="1">
        <v>3</v>
      </c>
      <c r="K6" s="1" t="str">
        <f>+IF(投稿連絡票!B32="","",投稿連絡票!B32)</f>
        <v/>
      </c>
      <c r="L6" s="1" t="str">
        <f>+IF(投稿連絡票!I32="","",投稿連絡票!I32)</f>
        <v/>
      </c>
      <c r="M6" s="1" t="str">
        <f t="shared" si="1"/>
        <v/>
      </c>
      <c r="N6" s="1">
        <f>+COUNTIF(投稿連絡票!$C$16,入力処理!K6)</f>
        <v>0</v>
      </c>
      <c r="O6" s="1" t="str">
        <f t="shared" si="2"/>
        <v/>
      </c>
      <c r="Q6" s="1" t="str">
        <f t="shared" si="3"/>
        <v/>
      </c>
      <c r="R6" s="1">
        <f t="shared" si="4"/>
        <v>0</v>
      </c>
      <c r="S6" s="1" t="str">
        <f t="shared" si="5"/>
        <v/>
      </c>
      <c r="AK6" s="1">
        <v>3</v>
      </c>
      <c r="AL6" s="1" t="str">
        <f>+IF(投稿連絡票!B45="","",投稿連絡票!B45)</f>
        <v/>
      </c>
      <c r="AM6" s="1" t="str">
        <f>+IF(投稿連絡票!E45="","",投稿連絡票!E45)</f>
        <v/>
      </c>
      <c r="AN6" s="1" t="str">
        <f>+IF(投稿連絡票!H45="","",投稿連絡票!H45)</f>
        <v/>
      </c>
      <c r="AO6" s="1" t="str">
        <f t="shared" si="6"/>
        <v>³</v>
      </c>
      <c r="AQ6" s="1" t="str">
        <f t="shared" ref="AQ6:AQ12" si="7">+IF(NOT(OR(AL6="",AM6="",AN6="",AQ5="")),AO6&amp;" "&amp;AL6&amp;"　"&amp;AM6&amp;", "&amp;AN6,"")</f>
        <v/>
      </c>
    </row>
    <row r="7" spans="1:43">
      <c r="A7" s="1" t="str">
        <f>+IF(投稿連絡票!C12="","",投稿連絡票!C12)</f>
        <v/>
      </c>
      <c r="B7" s="1">
        <f t="shared" si="0"/>
        <v>0</v>
      </c>
      <c r="C7" s="1" t="str">
        <f>IF(OR(C6="",A7=""),"",C6&amp;"，"&amp;A7)</f>
        <v/>
      </c>
      <c r="J7" s="1">
        <v>4</v>
      </c>
      <c r="K7" s="1" t="str">
        <f>+IF(投稿連絡票!B33="","",投稿連絡票!B33)</f>
        <v/>
      </c>
      <c r="L7" s="1" t="str">
        <f>+IF(投稿連絡票!I33="","",投稿連絡票!I33)</f>
        <v/>
      </c>
      <c r="M7" s="1" t="str">
        <f t="shared" si="1"/>
        <v/>
      </c>
      <c r="N7" s="1">
        <f>+COUNTIF(投稿連絡票!$C$16,入力処理!K7)</f>
        <v>0</v>
      </c>
      <c r="O7" s="1" t="str">
        <f t="shared" si="2"/>
        <v/>
      </c>
      <c r="Q7" s="1" t="str">
        <f t="shared" si="3"/>
        <v/>
      </c>
      <c r="R7" s="1">
        <f t="shared" si="4"/>
        <v>0</v>
      </c>
      <c r="S7" s="1" t="str">
        <f t="shared" si="5"/>
        <v/>
      </c>
      <c r="AK7" s="1">
        <v>4</v>
      </c>
      <c r="AL7" s="1" t="str">
        <f>+IF(投稿連絡票!B46="","",投稿連絡票!B46)</f>
        <v/>
      </c>
      <c r="AM7" s="1" t="str">
        <f>+IF(投稿連絡票!E46="","",投稿連絡票!E46)</f>
        <v/>
      </c>
      <c r="AN7" s="1" t="str">
        <f>+IF(投稿連絡票!H46="","",投稿連絡票!H46)</f>
        <v/>
      </c>
      <c r="AO7" s="1" t="str">
        <f t="shared" si="6"/>
        <v>⁴</v>
      </c>
      <c r="AQ7" s="1" t="str">
        <f t="shared" si="7"/>
        <v/>
      </c>
    </row>
    <row r="8" spans="1:43">
      <c r="A8" s="1" t="str">
        <f>+IF(投稿連絡票!C13="","",投稿連絡票!C13)</f>
        <v/>
      </c>
      <c r="B8" s="1">
        <f t="shared" si="0"/>
        <v>0</v>
      </c>
      <c r="C8" s="1" t="str">
        <f>IF(OR(C7="",A8=""),"",C7&amp;"，"&amp;A8)</f>
        <v/>
      </c>
      <c r="J8" s="1">
        <v>5</v>
      </c>
      <c r="K8" s="1" t="str">
        <f>+IF(投稿連絡票!B34="","",投稿連絡票!B34)</f>
        <v/>
      </c>
      <c r="L8" s="1" t="str">
        <f>+IF(投稿連絡票!I34="","",投稿連絡票!I34)</f>
        <v/>
      </c>
      <c r="M8" s="1" t="str">
        <f t="shared" si="1"/>
        <v/>
      </c>
      <c r="N8" s="1">
        <f>+COUNTIF(投稿連絡票!$C$16,入力処理!K8)</f>
        <v>0</v>
      </c>
      <c r="O8" s="1" t="str">
        <f t="shared" si="2"/>
        <v/>
      </c>
      <c r="Q8" s="1" t="str">
        <f t="shared" si="3"/>
        <v/>
      </c>
      <c r="R8" s="1">
        <f t="shared" si="4"/>
        <v>0</v>
      </c>
      <c r="S8" s="1" t="str">
        <f t="shared" si="5"/>
        <v/>
      </c>
      <c r="AK8" s="1">
        <v>5</v>
      </c>
      <c r="AL8" s="1" t="str">
        <f>+IF(投稿連絡票!B47="","",投稿連絡票!B47)</f>
        <v/>
      </c>
      <c r="AM8" s="1" t="str">
        <f>+IF(投稿連絡票!E47="","",投稿連絡票!E47)</f>
        <v/>
      </c>
      <c r="AN8" s="1" t="str">
        <f>+IF(投稿連絡票!H47="","",投稿連絡票!H47)</f>
        <v/>
      </c>
      <c r="AO8" s="1" t="str">
        <f t="shared" si="6"/>
        <v>⁵</v>
      </c>
      <c r="AQ8" s="1" t="str">
        <f t="shared" si="7"/>
        <v/>
      </c>
    </row>
    <row r="9" spans="1:43">
      <c r="J9" s="1">
        <v>6</v>
      </c>
      <c r="K9" s="1" t="str">
        <f>+IF(投稿連絡票!B35="","",投稿連絡票!B35)</f>
        <v/>
      </c>
      <c r="L9" s="1" t="str">
        <f>+IF(投稿連絡票!I35="","",投稿連絡票!I35)</f>
        <v/>
      </c>
      <c r="M9" s="1" t="str">
        <f t="shared" si="1"/>
        <v/>
      </c>
      <c r="N9" s="1">
        <f>+COUNTIF(投稿連絡票!$C$16,入力処理!K9)</f>
        <v>0</v>
      </c>
      <c r="O9" s="1" t="str">
        <f t="shared" si="2"/>
        <v/>
      </c>
      <c r="Q9" s="1" t="str">
        <f t="shared" si="3"/>
        <v/>
      </c>
      <c r="R9" s="1">
        <f t="shared" si="4"/>
        <v>0</v>
      </c>
      <c r="S9" s="1" t="str">
        <f t="shared" si="5"/>
        <v/>
      </c>
      <c r="AK9" s="1">
        <v>6</v>
      </c>
      <c r="AL9" s="1" t="str">
        <f>+IF(投稿連絡票!B48="","",投稿連絡票!B48)</f>
        <v/>
      </c>
      <c r="AM9" s="1" t="str">
        <f>+IF(投稿連絡票!E48="","",投稿連絡票!E48)</f>
        <v/>
      </c>
      <c r="AN9" s="1" t="str">
        <f>+IF(投稿連絡票!H48="","",投稿連絡票!H48)</f>
        <v/>
      </c>
      <c r="AO9" s="1" t="str">
        <f t="shared" si="6"/>
        <v>⁶</v>
      </c>
      <c r="AQ9" s="1" t="str">
        <f t="shared" si="7"/>
        <v/>
      </c>
    </row>
    <row r="10" spans="1:43">
      <c r="J10" s="1">
        <v>7</v>
      </c>
      <c r="K10" s="1" t="str">
        <f>+IF(投稿連絡票!B36="","",投稿連絡票!B36)</f>
        <v/>
      </c>
      <c r="L10" s="1" t="str">
        <f>+IF(投稿連絡票!I36="","",投稿連絡票!I36)</f>
        <v/>
      </c>
      <c r="M10" s="1" t="str">
        <f t="shared" si="1"/>
        <v/>
      </c>
      <c r="N10" s="1">
        <f>+COUNTIF(投稿連絡票!$C$16,入力処理!K10)</f>
        <v>0</v>
      </c>
      <c r="O10" s="1" t="str">
        <f t="shared" si="2"/>
        <v/>
      </c>
      <c r="Q10" s="1" t="str">
        <f t="shared" si="3"/>
        <v/>
      </c>
      <c r="R10" s="1">
        <f t="shared" si="4"/>
        <v>0</v>
      </c>
      <c r="S10" s="1" t="str">
        <f t="shared" si="5"/>
        <v/>
      </c>
      <c r="AK10" s="1">
        <v>7</v>
      </c>
      <c r="AL10" s="1" t="str">
        <f>+IF(投稿連絡票!B49="","",投稿連絡票!B49)</f>
        <v/>
      </c>
      <c r="AM10" s="1" t="str">
        <f>+IF(投稿連絡票!E49="","",投稿連絡票!E49)</f>
        <v/>
      </c>
      <c r="AN10" s="1" t="str">
        <f>+IF(投稿連絡票!H49="","",投稿連絡票!H49)</f>
        <v/>
      </c>
      <c r="AO10" s="1" t="str">
        <f t="shared" si="6"/>
        <v>⁷</v>
      </c>
      <c r="AQ10" s="1" t="str">
        <f t="shared" si="7"/>
        <v/>
      </c>
    </row>
    <row r="11" spans="1:43">
      <c r="A11" s="1" t="s">
        <v>67</v>
      </c>
      <c r="C11" s="1" t="s">
        <v>71</v>
      </c>
      <c r="D11" s="1" t="str">
        <f t="array" ref="D11">+INDEX(C14:C18,MATCH(MAX(LEN(C14:C18)),LEN(C14:C18),0))</f>
        <v/>
      </c>
      <c r="J11" s="1">
        <v>8</v>
      </c>
      <c r="K11" s="1" t="str">
        <f>+IF(投稿連絡票!B37="","",投稿連絡票!B37)</f>
        <v/>
      </c>
      <c r="L11" s="1" t="str">
        <f>+IF(投稿連絡票!I37="","",投稿連絡票!I37)</f>
        <v/>
      </c>
      <c r="M11" s="1" t="str">
        <f t="shared" si="1"/>
        <v/>
      </c>
      <c r="N11" s="1">
        <f>+COUNTIF(投稿連絡票!$C$16,入力処理!K11)</f>
        <v>0</v>
      </c>
      <c r="O11" s="1" t="str">
        <f t="shared" si="2"/>
        <v/>
      </c>
      <c r="Q11" s="1" t="str">
        <f t="shared" si="3"/>
        <v/>
      </c>
      <c r="R11" s="1">
        <f t="shared" si="4"/>
        <v>0</v>
      </c>
      <c r="S11" s="1" t="str">
        <f t="shared" si="5"/>
        <v/>
      </c>
      <c r="AK11" s="1">
        <v>8</v>
      </c>
      <c r="AL11" s="1" t="str">
        <f>+IF(投稿連絡票!B50="","",投稿連絡票!B50)</f>
        <v/>
      </c>
      <c r="AM11" s="1" t="str">
        <f>+IF(投稿連絡票!E50="","",投稿連絡票!E50)</f>
        <v/>
      </c>
      <c r="AN11" s="1" t="str">
        <f>+IF(投稿連絡票!H50="","",投稿連絡票!H50)</f>
        <v/>
      </c>
      <c r="AO11" s="1" t="str">
        <f t="shared" si="6"/>
        <v>⁸</v>
      </c>
      <c r="AQ11" s="1" t="str">
        <f t="shared" si="7"/>
        <v/>
      </c>
    </row>
    <row r="12" spans="1:43">
      <c r="J12" s="1">
        <v>9</v>
      </c>
      <c r="K12" s="1" t="str">
        <f>+IF(投稿連絡票!B38="","",投稿連絡票!B38)</f>
        <v/>
      </c>
      <c r="L12" s="1" t="str">
        <f>+IF(投稿連絡票!I38="","",投稿連絡票!I38)</f>
        <v/>
      </c>
      <c r="M12" s="1" t="str">
        <f t="shared" si="1"/>
        <v/>
      </c>
      <c r="N12" s="1">
        <f>+COUNTIF(投稿連絡票!$C$16,入力処理!K12)</f>
        <v>0</v>
      </c>
      <c r="O12" s="1" t="str">
        <f t="shared" si="2"/>
        <v/>
      </c>
      <c r="Q12" s="1" t="str">
        <f t="shared" si="3"/>
        <v/>
      </c>
      <c r="R12" s="1">
        <f t="shared" si="4"/>
        <v>0</v>
      </c>
      <c r="S12" s="1" t="str">
        <f t="shared" si="5"/>
        <v/>
      </c>
      <c r="AK12" s="1">
        <v>9</v>
      </c>
      <c r="AL12" s="1" t="str">
        <f>+IF(投稿連絡票!B51="","",投稿連絡票!B51)</f>
        <v/>
      </c>
      <c r="AM12" s="1" t="str">
        <f>+IF(投稿連絡票!E51="","",投稿連絡票!E51)</f>
        <v/>
      </c>
      <c r="AN12" s="1" t="str">
        <f>+IF(投稿連絡票!H51="","",投稿連絡票!H51)</f>
        <v/>
      </c>
      <c r="AO12" s="1" t="str">
        <f t="shared" si="6"/>
        <v>⁹</v>
      </c>
      <c r="AQ12" s="1" t="str">
        <f t="shared" si="7"/>
        <v/>
      </c>
    </row>
    <row r="13" spans="1:43">
      <c r="A13" s="1" t="s">
        <v>70</v>
      </c>
      <c r="B13" s="1" t="s">
        <v>68</v>
      </c>
      <c r="C13" s="1" t="s">
        <v>69</v>
      </c>
      <c r="J13" s="1">
        <v>10</v>
      </c>
      <c r="K13" s="1" t="str">
        <f>+IF(投稿連絡票!B39="","",投稿連絡票!B39)</f>
        <v/>
      </c>
      <c r="L13" s="1" t="str">
        <f>+IF(投稿連絡票!I39="","",投稿連絡票!I39)</f>
        <v/>
      </c>
      <c r="M13" s="1" t="str">
        <f t="shared" si="1"/>
        <v/>
      </c>
      <c r="N13" s="1">
        <f>+COUNTIF(投稿連絡票!$C$16,入力処理!K13)</f>
        <v>0</v>
      </c>
      <c r="O13" s="1" t="str">
        <f t="shared" si="2"/>
        <v/>
      </c>
      <c r="Q13" s="1" t="str">
        <f t="shared" si="3"/>
        <v/>
      </c>
      <c r="R13" s="1">
        <f t="shared" si="4"/>
        <v>0</v>
      </c>
      <c r="S13" s="1" t="str">
        <f t="shared" si="5"/>
        <v/>
      </c>
    </row>
    <row r="14" spans="1:43">
      <c r="A14" s="1" t="str">
        <f>+IF(投稿連絡票!F9="","",投稿連絡票!F9)</f>
        <v/>
      </c>
      <c r="B14" s="1">
        <f>+LENB(C14)</f>
        <v>0</v>
      </c>
      <c r="C14" s="1" t="str">
        <f>+A14</f>
        <v/>
      </c>
    </row>
    <row r="15" spans="1:43">
      <c r="A15" s="1" t="str">
        <f>+IF(投稿連絡票!F10="","",投稿連絡票!F10)</f>
        <v/>
      </c>
      <c r="B15" s="1">
        <f t="shared" ref="B15:B18" si="8">+LENB(C15)</f>
        <v>0</v>
      </c>
      <c r="C15" s="1" t="str">
        <f>IF(OR(C14="",A15=""),"",C14&amp;", "&amp;A15)</f>
        <v/>
      </c>
    </row>
    <row r="16" spans="1:43">
      <c r="A16" s="1" t="str">
        <f>+IF(投稿連絡票!F11="","",投稿連絡票!F11)</f>
        <v/>
      </c>
      <c r="B16" s="1">
        <f t="shared" si="8"/>
        <v>0</v>
      </c>
      <c r="C16" s="1" t="str">
        <f>IF(OR(C15="",A16=""),"",C15&amp;", "&amp;A16)</f>
        <v/>
      </c>
      <c r="J16" s="1" t="s">
        <v>66</v>
      </c>
      <c r="R16" s="1" t="s">
        <v>83</v>
      </c>
      <c r="S16" s="1" t="str">
        <f t="array" ref="S16">+INDEX(S19:S28,MATCH(MAX(LEN(S19:S28)),LEN(S19:S28),0))</f>
        <v>Taro Shinrin¹</v>
      </c>
    </row>
    <row r="17" spans="1:19">
      <c r="A17" s="1" t="str">
        <f>+IF(投稿連絡票!F12="","",投稿連絡票!F12)</f>
        <v/>
      </c>
      <c r="B17" s="1">
        <f t="shared" si="8"/>
        <v>0</v>
      </c>
      <c r="C17" s="1" t="str">
        <f>IF(OR(C16="",A17=""),"",C16&amp;", "&amp;A17)</f>
        <v/>
      </c>
      <c r="Q17" s="2" t="s">
        <v>74</v>
      </c>
    </row>
    <row r="18" spans="1:19">
      <c r="A18" s="1" t="str">
        <f>+IF(投稿連絡票!F13="","",投稿連絡票!F13)</f>
        <v/>
      </c>
      <c r="B18" s="1">
        <f t="shared" si="8"/>
        <v>0</v>
      </c>
      <c r="C18" s="1" t="str">
        <f>IF(OR(C17="",A18=""),"",C17&amp;", "&amp;A18)</f>
        <v/>
      </c>
      <c r="J18" s="1" t="s">
        <v>76</v>
      </c>
      <c r="K18" s="1" t="s">
        <v>29</v>
      </c>
      <c r="L18" s="1" t="s">
        <v>77</v>
      </c>
      <c r="M18" s="1" t="s">
        <v>85</v>
      </c>
      <c r="N18" s="1" t="s">
        <v>78</v>
      </c>
      <c r="O18" s="1" t="s">
        <v>86</v>
      </c>
      <c r="Q18" s="1" t="s">
        <v>80</v>
      </c>
      <c r="R18" s="1" t="s">
        <v>81</v>
      </c>
      <c r="S18" s="1" t="s">
        <v>82</v>
      </c>
    </row>
    <row r="19" spans="1:19">
      <c r="J19" s="1">
        <v>1</v>
      </c>
      <c r="K19" s="1" t="str">
        <f>+IF(投稿連絡票!D30="","",投稿連絡票!D30)</f>
        <v>Taro Shinrin</v>
      </c>
      <c r="L19" s="1">
        <f>+IF(投稿連絡票!I30="","",投稿連絡票!I30)</f>
        <v>1</v>
      </c>
      <c r="M19" s="1" t="str">
        <f>+IF(L19="","",VLOOKUP(L19,$J$32:$K$40,2))</f>
        <v>¹</v>
      </c>
      <c r="N19" s="1">
        <f>+COUNTIF(投稿連絡票!$F$16,入力処理!K19)</f>
        <v>0</v>
      </c>
      <c r="O19" s="1" t="str">
        <f>+IF(N19=0,"","*,")</f>
        <v/>
      </c>
      <c r="Q19" s="1" t="str">
        <f>+IF(OR(K19="",L19=""),"",K19&amp;O19&amp;M19)</f>
        <v>Taro Shinrin¹</v>
      </c>
      <c r="R19" s="1">
        <f>+LENB(S19)</f>
        <v>13</v>
      </c>
      <c r="S19" s="1" t="str">
        <f>+Q19</f>
        <v>Taro Shinrin¹</v>
      </c>
    </row>
    <row r="20" spans="1:19">
      <c r="J20" s="1">
        <v>2</v>
      </c>
      <c r="K20" s="1" t="str">
        <f>+IF(投稿連絡票!D31="","",投稿連絡票!D31)</f>
        <v/>
      </c>
      <c r="L20" s="1" t="str">
        <f>+IF(投稿連絡票!I31="","",投稿連絡票!I31)</f>
        <v/>
      </c>
      <c r="M20" s="1" t="str">
        <f t="shared" ref="M20:M28" si="9">+IF(L20="","",VLOOKUP(L20,$J$32:$K$40,2))</f>
        <v/>
      </c>
      <c r="N20" s="1">
        <f>+COUNTIF(投稿連絡票!$F$16,入力処理!K20)</f>
        <v>0</v>
      </c>
      <c r="O20" s="1" t="str">
        <f t="shared" ref="O20:O28" si="10">+IF(N20=0,"","*,")</f>
        <v/>
      </c>
      <c r="Q20" s="1" t="str">
        <f t="shared" ref="Q20:Q28" si="11">+IF(OR(K20="",L20=""),"",K20&amp;O20&amp;M20)</f>
        <v/>
      </c>
      <c r="R20" s="1">
        <f t="shared" ref="R20:R28" si="12">+LENB(S20)</f>
        <v>0</v>
      </c>
      <c r="S20" s="1" t="str">
        <f>IF(OR(Q19="",Q20=""),"",_xlfn.TEXTJOIN(", ",1,Q19)&amp;" and "&amp;Q20)</f>
        <v/>
      </c>
    </row>
    <row r="21" spans="1:19">
      <c r="J21" s="1">
        <v>3</v>
      </c>
      <c r="K21" s="1" t="str">
        <f>+IF(投稿連絡票!D32="","",投稿連絡票!D32)</f>
        <v/>
      </c>
      <c r="L21" s="1" t="str">
        <f>+IF(投稿連絡票!I32="","",投稿連絡票!I32)</f>
        <v/>
      </c>
      <c r="M21" s="1" t="str">
        <f t="shared" si="9"/>
        <v/>
      </c>
      <c r="N21" s="1">
        <f>+COUNTIF(投稿連絡票!$F$16,入力処理!K21)</f>
        <v>0</v>
      </c>
      <c r="O21" s="1" t="str">
        <f t="shared" si="10"/>
        <v/>
      </c>
      <c r="Q21" s="1" t="str">
        <f t="shared" si="11"/>
        <v/>
      </c>
      <c r="R21" s="1">
        <f t="shared" si="12"/>
        <v>0</v>
      </c>
      <c r="S21" s="1" t="str">
        <f>IF(OR(Q20="",Q21=""),"",_xlfn.TEXTJOIN(", ",1,Q19:Q20)&amp;" and "&amp;Q21)</f>
        <v/>
      </c>
    </row>
    <row r="22" spans="1:19">
      <c r="J22" s="1">
        <v>4</v>
      </c>
      <c r="K22" s="1" t="str">
        <f>+IF(投稿連絡票!D33="","",投稿連絡票!D33)</f>
        <v/>
      </c>
      <c r="L22" s="1" t="str">
        <f>+IF(投稿連絡票!I33="","",投稿連絡票!I33)</f>
        <v/>
      </c>
      <c r="M22" s="1" t="str">
        <f t="shared" si="9"/>
        <v/>
      </c>
      <c r="N22" s="1">
        <f>+COUNTIF(投稿連絡票!$F$16,入力処理!K22)</f>
        <v>0</v>
      </c>
      <c r="O22" s="1" t="str">
        <f t="shared" si="10"/>
        <v/>
      </c>
      <c r="Q22" s="1" t="str">
        <f t="shared" si="11"/>
        <v/>
      </c>
      <c r="R22" s="1">
        <f t="shared" si="12"/>
        <v>0</v>
      </c>
      <c r="S22" s="1" t="str">
        <f>IF(OR(Q21="",Q22=""),"",_xlfn.TEXTJOIN(", ",1,Q19:Q21)&amp;" and "&amp;Q22)</f>
        <v/>
      </c>
    </row>
    <row r="23" spans="1:19">
      <c r="J23" s="1">
        <v>5</v>
      </c>
      <c r="K23" s="1" t="str">
        <f>+IF(投稿連絡票!D34="","",投稿連絡票!D34)</f>
        <v/>
      </c>
      <c r="L23" s="1" t="str">
        <f>+IF(投稿連絡票!I34="","",投稿連絡票!I34)</f>
        <v/>
      </c>
      <c r="M23" s="1" t="str">
        <f t="shared" si="9"/>
        <v/>
      </c>
      <c r="N23" s="1">
        <f>+COUNTIF(投稿連絡票!$F$16,入力処理!K23)</f>
        <v>0</v>
      </c>
      <c r="O23" s="1" t="str">
        <f t="shared" si="10"/>
        <v/>
      </c>
      <c r="Q23" s="1" t="str">
        <f t="shared" si="11"/>
        <v/>
      </c>
      <c r="R23" s="1">
        <f t="shared" si="12"/>
        <v>0</v>
      </c>
      <c r="S23" s="1" t="str">
        <f>IF(OR(Q22="",Q23=""),"",_xlfn.TEXTJOIN(", ",1,Q19:Q22)&amp;" and "&amp;Q23)</f>
        <v/>
      </c>
    </row>
    <row r="24" spans="1:19">
      <c r="J24" s="1">
        <v>6</v>
      </c>
      <c r="K24" s="1" t="str">
        <f>+IF(投稿連絡票!D35="","",投稿連絡票!D35)</f>
        <v/>
      </c>
      <c r="L24" s="1" t="str">
        <f>+IF(投稿連絡票!I35="","",投稿連絡票!I35)</f>
        <v/>
      </c>
      <c r="M24" s="1" t="str">
        <f t="shared" si="9"/>
        <v/>
      </c>
      <c r="N24" s="1">
        <f>+COUNTIF(投稿連絡票!$F$16,入力処理!K24)</f>
        <v>0</v>
      </c>
      <c r="O24" s="1" t="str">
        <f t="shared" si="10"/>
        <v/>
      </c>
      <c r="Q24" s="1" t="str">
        <f t="shared" si="11"/>
        <v/>
      </c>
      <c r="R24" s="1">
        <f t="shared" si="12"/>
        <v>0</v>
      </c>
      <c r="S24" s="1" t="str">
        <f>IF(OR(Q23="",Q24=""),"",_xlfn.TEXTJOIN(", ",1,Q19:Q23)&amp;" and "&amp;Q24)</f>
        <v/>
      </c>
    </row>
    <row r="25" spans="1:19">
      <c r="J25" s="1">
        <v>7</v>
      </c>
      <c r="K25" s="1" t="str">
        <f>+IF(投稿連絡票!D36="","",投稿連絡票!D36)</f>
        <v/>
      </c>
      <c r="L25" s="1" t="str">
        <f>+IF(投稿連絡票!I36="","",投稿連絡票!I36)</f>
        <v/>
      </c>
      <c r="M25" s="1" t="str">
        <f t="shared" si="9"/>
        <v/>
      </c>
      <c r="N25" s="1">
        <f>+COUNTIF(投稿連絡票!$F$16,入力処理!K25)</f>
        <v>0</v>
      </c>
      <c r="O25" s="1" t="str">
        <f t="shared" si="10"/>
        <v/>
      </c>
      <c r="Q25" s="1" t="str">
        <f t="shared" si="11"/>
        <v/>
      </c>
      <c r="R25" s="1">
        <f t="shared" si="12"/>
        <v>0</v>
      </c>
      <c r="S25" s="1" t="str">
        <f>IF(OR(Q24="",Q25=""),"",_xlfn.TEXTJOIN(", ",1,Q19:Q24)&amp;" and "&amp;Q25)</f>
        <v/>
      </c>
    </row>
    <row r="26" spans="1:19">
      <c r="J26" s="1">
        <v>8</v>
      </c>
      <c r="K26" s="1" t="str">
        <f>+IF(投稿連絡票!D37="","",投稿連絡票!D37)</f>
        <v/>
      </c>
      <c r="L26" s="1" t="str">
        <f>+IF(投稿連絡票!I37="","",投稿連絡票!I37)</f>
        <v/>
      </c>
      <c r="M26" s="1" t="str">
        <f t="shared" si="9"/>
        <v/>
      </c>
      <c r="N26" s="1">
        <f>+COUNTIF(投稿連絡票!$F$16,入力処理!K26)</f>
        <v>0</v>
      </c>
      <c r="O26" s="1" t="str">
        <f t="shared" si="10"/>
        <v/>
      </c>
      <c r="Q26" s="1" t="str">
        <f t="shared" si="11"/>
        <v/>
      </c>
      <c r="R26" s="1">
        <f t="shared" si="12"/>
        <v>0</v>
      </c>
      <c r="S26" s="1" t="str">
        <f>IF(OR(Q25="",Q26=""),"",_xlfn.TEXTJOIN(", ",1,Q19:Q25)&amp;" and "&amp;Q26)</f>
        <v/>
      </c>
    </row>
    <row r="27" spans="1:19">
      <c r="J27" s="1">
        <v>9</v>
      </c>
      <c r="K27" s="1" t="str">
        <f>+IF(投稿連絡票!D38="","",投稿連絡票!D38)</f>
        <v/>
      </c>
      <c r="L27" s="1" t="str">
        <f>+IF(投稿連絡票!I38="","",投稿連絡票!I38)</f>
        <v/>
      </c>
      <c r="M27" s="1" t="str">
        <f t="shared" si="9"/>
        <v/>
      </c>
      <c r="N27" s="1">
        <f>+COUNTIF(投稿連絡票!$F$16,入力処理!K27)</f>
        <v>0</v>
      </c>
      <c r="O27" s="1" t="str">
        <f t="shared" si="10"/>
        <v/>
      </c>
      <c r="Q27" s="1" t="str">
        <f t="shared" si="11"/>
        <v/>
      </c>
      <c r="R27" s="1">
        <f t="shared" si="12"/>
        <v>0</v>
      </c>
      <c r="S27" s="1" t="str">
        <f>IF(OR(Q26="",Q27=""),"",_xlfn.TEXTJOIN(", ",1,Q19:Q26)&amp;" and "&amp;Q27)</f>
        <v/>
      </c>
    </row>
    <row r="28" spans="1:19">
      <c r="J28" s="1">
        <v>10</v>
      </c>
      <c r="K28" s="1" t="str">
        <f>+IF(投稿連絡票!D39="","",投稿連絡票!D39)</f>
        <v/>
      </c>
      <c r="L28" s="1" t="str">
        <f>+IF(投稿連絡票!I39="","",投稿連絡票!I39)</f>
        <v/>
      </c>
      <c r="M28" s="1" t="str">
        <f t="shared" si="9"/>
        <v/>
      </c>
      <c r="N28" s="1">
        <f>+COUNTIF(投稿連絡票!$F$16,入力処理!K28)</f>
        <v>0</v>
      </c>
      <c r="O28" s="1" t="str">
        <f t="shared" si="10"/>
        <v/>
      </c>
      <c r="Q28" s="1" t="str">
        <f t="shared" si="11"/>
        <v/>
      </c>
      <c r="R28" s="1">
        <f t="shared" si="12"/>
        <v>0</v>
      </c>
      <c r="S28" s="1" t="str">
        <f>IF(OR(Q27="",Q28=""),"",_xlfn.TEXTJOIN(", ",1,Q19:Q27)&amp;" and "&amp;Q28)</f>
        <v/>
      </c>
    </row>
    <row r="31" spans="1:19">
      <c r="J31" s="3" t="s">
        <v>88</v>
      </c>
      <c r="K31" s="3" t="s">
        <v>89</v>
      </c>
    </row>
    <row r="32" spans="1:19">
      <c r="J32" s="3">
        <v>1</v>
      </c>
      <c r="K32" s="1" t="s">
        <v>30</v>
      </c>
    </row>
    <row r="33" spans="10:11">
      <c r="J33" s="3">
        <v>2</v>
      </c>
      <c r="K33" s="1" t="s">
        <v>32</v>
      </c>
    </row>
    <row r="34" spans="10:11">
      <c r="J34" s="3">
        <v>3</v>
      </c>
      <c r="K34" s="1" t="s">
        <v>33</v>
      </c>
    </row>
    <row r="35" spans="10:11">
      <c r="J35" s="3">
        <v>4</v>
      </c>
      <c r="K35" s="1" t="s">
        <v>34</v>
      </c>
    </row>
    <row r="36" spans="10:11">
      <c r="J36" s="3">
        <v>5</v>
      </c>
      <c r="K36" s="1" t="s">
        <v>35</v>
      </c>
    </row>
    <row r="37" spans="10:11">
      <c r="J37" s="3">
        <v>6</v>
      </c>
      <c r="K37" s="1" t="s">
        <v>36</v>
      </c>
    </row>
    <row r="38" spans="10:11">
      <c r="J38" s="3">
        <v>7</v>
      </c>
      <c r="K38" s="1" t="s">
        <v>37</v>
      </c>
    </row>
    <row r="39" spans="10:11">
      <c r="J39" s="3">
        <v>8</v>
      </c>
      <c r="K39" s="1" t="s">
        <v>38</v>
      </c>
    </row>
    <row r="40" spans="10:11">
      <c r="J40" s="3">
        <v>9</v>
      </c>
      <c r="K40" s="1" t="s">
        <v>39</v>
      </c>
    </row>
  </sheetData>
  <sheetProtection algorithmName="SHA-512" hashValue="pxBymCiARgopfrmodwG3KAZMoxM67CmVCv25EF3CBXCZNayuV/LTBLBF2WW2oLAG1V5mek9aCaWfiBtFULRk/w==" saltValue="hMb1MYdPNw4GR9Pnx9nDYg==" spinCount="100000" sheet="1" objects="1" scenarios="1"/>
  <phoneticPr fontId="2"/>
  <conditionalFormatting sqref="K33:K40">
    <cfRule type="cellIs" dxfId="0" priority="1" operator="equal">
      <formula>"必須項目"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投稿連絡票</vt:lpstr>
      <vt:lpstr>固定選択肢</vt:lpstr>
      <vt:lpstr>テンプレート連携用</vt:lpstr>
      <vt:lpstr>入力処理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2025-07-16T10:45:52Z</cp:lastPrinted>
  <dcterms:created xsi:type="dcterms:W3CDTF">2025-07-14T02:56:14Z</dcterms:created>
  <dcterms:modified xsi:type="dcterms:W3CDTF">2025-12-02T05:38:52Z</dcterms:modified>
</cp:coreProperties>
</file>